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iwashita\Desktop\財務諸表一式\"/>
    </mc:Choice>
  </mc:AlternateContent>
  <xr:revisionPtr revIDLastSave="0" documentId="13_ncr:1_{C8531C9A-EEAC-4B6C-A1D6-17F7D707A0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2" l="1"/>
  <c r="L17" i="23"/>
  <c r="N49" i="21"/>
  <c r="L33" i="25"/>
  <c r="L21" i="25"/>
  <c r="L19" i="25"/>
  <c r="L12" i="25"/>
  <c r="L11" i="25"/>
  <c r="L27" i="22"/>
  <c r="AA12" i="21"/>
  <c r="N57" i="21"/>
  <c r="AA10" i="21"/>
  <c r="M11" i="23" l="1"/>
  <c r="AA19" i="21"/>
  <c r="N13" i="21"/>
  <c r="N12" i="21"/>
  <c r="L19" i="22"/>
  <c r="L23" i="22"/>
  <c r="L9" i="22"/>
  <c r="L28" i="22"/>
  <c r="AE14" i="21" l="1"/>
  <c r="AA22" i="21"/>
  <c r="AA25" i="21" s="1"/>
  <c r="AE25" i="21" s="1"/>
  <c r="N9" i="21"/>
  <c r="AA13" i="21" l="1"/>
  <c r="AA7" i="21"/>
  <c r="L15" i="25" l="1"/>
  <c r="M10" i="23"/>
  <c r="N56" i="21"/>
  <c r="N52" i="21" s="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47" i="21"/>
  <c r="N39" i="21" s="1"/>
  <c r="N8" i="21"/>
  <c r="N7" i="21" l="1"/>
  <c r="L52" i="25"/>
  <c r="L54" i="25" s="1"/>
  <c r="O59" i="25" s="1"/>
  <c r="AA24" i="21" l="1"/>
  <c r="AA61" i="21" s="1"/>
  <c r="AA62" i="21" s="1"/>
  <c r="N62" i="21"/>
  <c r="J12" i="23"/>
  <c r="J11" i="23"/>
  <c r="L14" i="22"/>
  <c r="L8" i="22" s="1"/>
  <c r="L7" i="22" s="1"/>
  <c r="L31" i="22" s="1"/>
  <c r="L41" i="22" l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<sst xmlns="http://schemas.openxmlformats.org/spreadsheetml/2006/main" count="218" uniqueCount="182">
  <si>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</si>
  <si>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</si>
  <si>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</si>
  <si>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</si>
  <si>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</si>
  <si>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</si>
  <si>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</si>
  <si>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</si>
  <si>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</si>
  <si>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</si>
  <si>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</si>
  <si>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</si>
  <si>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</si>
  <si>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</si>
  <si>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</si>
  <si>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</si>
  <si>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</si>
  <si>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</si>
  <si>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</si>
  <si>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</si>
  <si>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</si>
  <si>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</si>
  <si>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</si>
  <si>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</si>
  <si>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</si>
  <si>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</si>
  <si>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</si>
  <si>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</si>
  <si>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</si>
  <si>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</si>
  <si>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</si>
  <si>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</si>
  <si>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</si>
  <si>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</si>
  <si>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</si>
  <si>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</si>
  <si>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</si>
  <si>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</si>
  <si>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</si>
  <si>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</si>
  <si>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</si>
  <si>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</si>
  <si>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</si>
  <si>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</si>
  <si>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</si>
  <si>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</si>
  <si>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</si>
  <si>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</si>
  <si>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</si>
  <si>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</si>
  <si>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</si>
  <si>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</si>
  <si>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</si>
  <si>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</si>
  <si>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</si>
  <si>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</si>
  <si>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</si>
  <si>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</si>
  <si>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</si>
  <si>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</si>
  <si>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</si>
  <si>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</si>
  <si>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</si>
  <si>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</si>
  <si>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</si>
  <si>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</si>
  <si>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</si>
  <si>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</si>
  <si>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</si>
  <si>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</si>
  <si>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</si>
  <si>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</si>
  <si>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</si>
  <si>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</si>
  <si>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</si>
  <si>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</si>
  <si>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</si>
  <si>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</si>
  <si>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</si>
  <si>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</si>
  <si>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</si>
  <si>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</si>
  <si>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</si>
  <si>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</si>
  <si>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</si>
  <si>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</si>
  <si>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</si>
  <si>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</si>
  <si>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</si>
  <si>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</si>
  <si>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</si>
  <si>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</si>
  <si>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</si>
  <si>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</si>
  <si>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</si>
  <si>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</si>
  <si>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</si>
  <si>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</si>
  <si>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</si>
  <si>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</si>
  <si>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</si>
  <si>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</si>
  <si>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</si>
  <si>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</si>
  <si>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</si>
  <si>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</si>
  <si>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</si>
  <si>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</si>
  <si>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</si>
  <si>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</si>
  <si>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</si>
  <si>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</si>
  <si>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</si>
  <si>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</si>
  <si>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</si>
  <si>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</si>
  <si>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</si>
  <si>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</si>
  <si>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</si>
  <si>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</si>
  <si>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</si>
  <si>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</si>
  <si>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</si>
  <si>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</si>
  <si>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</si>
  <si>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</si>
  <si>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</si>
  <si>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</si>
  <si>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</si>
  <si>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</si>
  <si>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</si>
  <si>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</si>
  <si>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</si>
  <si>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</si>
  <si>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</si>
  <si>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</si>
  <si>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</si>
  <si>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</si>
  <si>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</si>
  <si>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</si>
  <si>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</si>
  <si>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</si>
  <si>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</si>
  <si>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</si>
  <si>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</si>
  <si>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</si>
  <si>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</si>
  <si>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</si>
  <si>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</si>
  <si>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</si>
  <si>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</si>
  <si>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</si>
  <si>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</si>
  <si>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</si>
  <si>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</si>
  <si>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</si>
  <si>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</si>
  <si>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</si>
  <si>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</si>
  <si>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</si>
  <si>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</si>
  <si>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</si>
  <si>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</si>
  <si>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</si>
  <si>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</si>
  <si>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</si>
  <si>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</si>
  <si>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</si>
  <si>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</si>
  <si>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</si>
  <si>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</si>
  <si>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 　５年　 ３月　３１日現在）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</si>
  <si>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　 4年 　4月　　1日</t>
    <rPh sb="0" eb="1">
      <t>ジ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</si>
  <si>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至　　令和　 5年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</si>
  <si>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別紙BのBSと一致</t>
    <rPh sb="0" eb="2">
      <t>ベッシ</t>
    </rPh>
    <rPh sb="7" eb="9">
      <t>イッチ</t>
    </rPh>
    <phoneticPr fontId="3"/>
  </si>
  <si>
    <t>自　　令和  4年  4月   1日</t>
    <rPh sb="0" eb="1">
      <t>ジ</t>
    </rPh>
    <rPh sb="3" eb="5">
      <t>レイワ</t>
    </rPh>
    <rPh sb="8" eb="9">
      <t>ネン</t>
    </rPh>
    <rPh sb="12" eb="13">
      <t>ツキ</t>
    </rPh>
    <rPh sb="17" eb="18">
      <t>ニチ</t>
    </rPh>
    <phoneticPr fontId="3"/>
  </si>
  <si>
    <t>至　  令和  5年  3月 31日</t>
    <phoneticPr fontId="3"/>
  </si>
  <si>
    <t>至　　令和　 5年　 3月　31日</t>
    <rPh sb="0" eb="1">
      <t>イタル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</si>
  <si>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鹿児島県市町村総合事務組合</t>
    <rPh sb="0" eb="4">
      <t>カゴシマケン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</si>
  <si>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3" eb="4">
      <t>ケン</t>
    </rPh>
    <phoneticPr fontId="3"/>
  </si>
  <si>
    <t>鹿児島県市町村総合事務組合</t>
    <rPh sb="0" eb="4">
      <t>カゴシマケン</t>
    </rPh>
    <rPh sb="4" eb="7">
      <t>シチョウソン</t>
    </rPh>
    <rPh sb="5" eb="7">
      <t>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</si>
  <si>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0" eb="3">
      <t>カゴシマ</t>
    </rPh>
    <rPh sb="3" eb="4">
      <t>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</si>
</sst>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2" borderId="0" xfId="0" applyFont="1" applyFill="1">
      <alignment vertical="center"/>
    </xf>
    <xf numFmtId="38" fontId="17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15" fillId="0" borderId="0" xfId="0" applyFont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0" fontId="28" fillId="0" borderId="0" xfId="0" applyFont="1" applyAlignment="1">
      <alignment vertical="top"/>
    </xf>
    <xf numFmtId="38" fontId="7" fillId="0" borderId="25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176" fontId="2" fillId="0" borderId="49" xfId="1" applyNumberFormat="1" applyFont="1" applyFill="1" applyBorder="1" applyAlignment="1">
      <alignment horizontal="right" vertical="center"/>
    </xf>
    <xf numFmtId="177" fontId="2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17" fillId="0" borderId="0" xfId="0" applyFont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2" fillId="0" borderId="9" xfId="0" applyFont="1" applyBorder="1">
      <alignment vertical="center"/>
    </xf>
    <xf numFmtId="0" fontId="2" fillId="0" borderId="4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2" fillId="0" borderId="2" xfId="0" applyFont="1" applyBorder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24" xfId="0" applyFont="1" applyBorder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2"/>
  <sheetViews>
    <sheetView showGridLines="0" tabSelected="1" view="pageBreakPreview" zoomScale="80" zoomScaleNormal="100" zoomScaleSheetLayoutView="80" workbookViewId="0">
      <selection activeCell="K25" sqref="K25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30" width="18.375" style="1" customWidth="1"/>
    <col min="31" max="31" width="13.625" style="1" bestFit="1" customWidth="1"/>
    <col min="32" max="16384" width="9" style="1"/>
  </cols>
  <sheetData>
    <row r="1" spans="1:32" ht="18" customHeight="1" x14ac:dyDescent="0.15">
      <c r="B1" t="s">
        <v>181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 t="s">
        <v>156</v>
      </c>
      <c r="AB1" s="68"/>
    </row>
    <row r="2" spans="1:32" ht="23.25" customHeight="1" x14ac:dyDescent="0.25">
      <c r="A2" s="2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32" ht="21" customHeight="1" x14ac:dyDescent="0.15">
      <c r="B3" s="169" t="s">
        <v>171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32" s="3" customFormat="1" ht="16.5" customHeight="1" thickBot="1" x14ac:dyDescent="0.2">
      <c r="B4"/>
      <c r="AB4" s="69" t="s">
        <v>167</v>
      </c>
    </row>
    <row r="5" spans="1:32" s="4" customFormat="1" ht="14.25" customHeight="1" thickBot="1" x14ac:dyDescent="0.2">
      <c r="B5" s="170" t="s">
        <v>1</v>
      </c>
      <c r="C5" s="171"/>
      <c r="D5" s="171"/>
      <c r="E5" s="171"/>
      <c r="F5" s="171"/>
      <c r="G5" s="171"/>
      <c r="H5" s="171"/>
      <c r="I5" s="172"/>
      <c r="J5" s="172"/>
      <c r="K5" s="172"/>
      <c r="L5" s="172"/>
      <c r="M5" s="172"/>
      <c r="N5" s="173" t="s">
        <v>2</v>
      </c>
      <c r="O5" s="174"/>
      <c r="P5" s="171" t="s">
        <v>1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3" t="s">
        <v>2</v>
      </c>
      <c r="AB5" s="174"/>
    </row>
    <row r="6" spans="1:32" ht="14.65" customHeight="1" x14ac:dyDescent="0.15">
      <c r="B6" s="95" t="s">
        <v>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166"/>
      <c r="O6" s="167"/>
      <c r="P6" s="5" t="s">
        <v>4</v>
      </c>
      <c r="Q6" s="5"/>
      <c r="R6" s="5"/>
      <c r="S6" s="5"/>
      <c r="T6" s="5"/>
      <c r="U6" s="5"/>
      <c r="V6" s="97"/>
      <c r="W6" s="96"/>
      <c r="X6" s="96"/>
      <c r="Y6" s="96"/>
      <c r="Z6" s="96"/>
      <c r="AA6" s="166"/>
      <c r="AB6" s="167"/>
    </row>
    <row r="7" spans="1:32" ht="14.65" customHeight="1" x14ac:dyDescent="0.15">
      <c r="B7" s="95"/>
      <c r="C7" s="96" t="s">
        <v>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166">
        <f>N8+N36+N39</f>
        <v>24599613753</v>
      </c>
      <c r="O7" s="167"/>
      <c r="P7" s="5"/>
      <c r="Q7" s="96" t="s">
        <v>6</v>
      </c>
      <c r="R7" s="96"/>
      <c r="S7" s="96"/>
      <c r="T7" s="96"/>
      <c r="U7" s="96"/>
      <c r="V7" s="96"/>
      <c r="W7" s="96"/>
      <c r="X7" s="96"/>
      <c r="Y7" s="96"/>
      <c r="Z7" s="96"/>
      <c r="AA7" s="166">
        <f>SUM(AA8:AB12)</f>
        <v>19729447423</v>
      </c>
      <c r="AB7" s="167"/>
    </row>
    <row r="8" spans="1:32" ht="14.65" customHeight="1" x14ac:dyDescent="0.15">
      <c r="B8" s="95"/>
      <c r="C8" s="96"/>
      <c r="D8" s="96" t="s">
        <v>7</v>
      </c>
      <c r="E8" s="96"/>
      <c r="F8" s="96"/>
      <c r="G8" s="96"/>
      <c r="H8" s="96"/>
      <c r="I8" s="96"/>
      <c r="J8" s="96"/>
      <c r="K8" s="96"/>
      <c r="L8" s="96"/>
      <c r="M8" s="96"/>
      <c r="N8" s="166">
        <f>N9</f>
        <v>3422066695</v>
      </c>
      <c r="O8" s="167"/>
      <c r="P8" s="5"/>
      <c r="Q8" s="96"/>
      <c r="R8" s="96" t="s">
        <v>8</v>
      </c>
      <c r="S8" s="96"/>
      <c r="T8" s="96"/>
      <c r="U8" s="96"/>
      <c r="V8" s="96"/>
      <c r="W8" s="96"/>
      <c r="X8" s="96"/>
      <c r="Y8" s="96"/>
      <c r="Z8" s="96"/>
      <c r="AA8" s="166"/>
      <c r="AB8" s="167"/>
    </row>
    <row r="9" spans="1:32" ht="14.65" customHeight="1" x14ac:dyDescent="0.15">
      <c r="B9" s="95"/>
      <c r="C9" s="96"/>
      <c r="D9" s="96"/>
      <c r="E9" s="96" t="s">
        <v>9</v>
      </c>
      <c r="F9" s="96"/>
      <c r="G9" s="96"/>
      <c r="H9" s="96"/>
      <c r="I9" s="96"/>
      <c r="J9" s="96"/>
      <c r="K9" s="96"/>
      <c r="L9" s="96"/>
      <c r="M9" s="96"/>
      <c r="N9" s="166">
        <f>N10+N12+N13</f>
        <v>3422066695</v>
      </c>
      <c r="O9" s="167"/>
      <c r="P9" s="5"/>
      <c r="Q9" s="96"/>
      <c r="R9" s="6" t="s">
        <v>10</v>
      </c>
      <c r="S9" s="96"/>
      <c r="T9" s="96"/>
      <c r="U9" s="96"/>
      <c r="V9" s="96"/>
      <c r="W9" s="96"/>
      <c r="X9" s="96"/>
      <c r="Y9" s="96"/>
      <c r="Z9" s="96"/>
      <c r="AA9" s="166"/>
      <c r="AB9" s="167"/>
    </row>
    <row r="10" spans="1:32" ht="14.65" customHeight="1" x14ac:dyDescent="0.15">
      <c r="B10" s="95"/>
      <c r="C10" s="96"/>
      <c r="D10" s="96"/>
      <c r="E10" s="96"/>
      <c r="F10" s="96" t="s">
        <v>11</v>
      </c>
      <c r="G10" s="96"/>
      <c r="H10" s="96"/>
      <c r="I10" s="96"/>
      <c r="J10" s="96"/>
      <c r="K10" s="96"/>
      <c r="L10" s="96"/>
      <c r="M10" s="96"/>
      <c r="N10" s="166">
        <v>263577000</v>
      </c>
      <c r="O10" s="167"/>
      <c r="P10" s="5"/>
      <c r="Q10" s="96"/>
      <c r="R10" s="96" t="s">
        <v>12</v>
      </c>
      <c r="S10" s="96"/>
      <c r="T10" s="96"/>
      <c r="U10" s="96"/>
      <c r="V10" s="96"/>
      <c r="W10" s="96"/>
      <c r="X10" s="96"/>
      <c r="Y10" s="96"/>
      <c r="Z10" s="96"/>
      <c r="AA10" s="166">
        <f>129831023+8302115-0</f>
        <v>138133138</v>
      </c>
      <c r="AB10" s="167"/>
      <c r="AD10" s="1" t="s">
        <v>174</v>
      </c>
    </row>
    <row r="11" spans="1:32" ht="14.65" customHeight="1" x14ac:dyDescent="0.15">
      <c r="B11" s="95"/>
      <c r="C11" s="96"/>
      <c r="D11" s="96"/>
      <c r="E11" s="96"/>
      <c r="F11" s="96" t="s">
        <v>13</v>
      </c>
      <c r="G11" s="96"/>
      <c r="H11" s="96"/>
      <c r="I11" s="96"/>
      <c r="J11" s="96"/>
      <c r="K11" s="96"/>
      <c r="L11" s="96"/>
      <c r="M11" s="96"/>
      <c r="N11" s="166"/>
      <c r="O11" s="167"/>
      <c r="P11" s="5"/>
      <c r="Q11" s="96"/>
      <c r="R11" s="96" t="s">
        <v>14</v>
      </c>
      <c r="S11" s="96"/>
      <c r="T11" s="96"/>
      <c r="U11" s="96"/>
      <c r="V11" s="96"/>
      <c r="W11" s="96"/>
      <c r="X11" s="96"/>
      <c r="Y11" s="96"/>
      <c r="Z11" s="96"/>
      <c r="AA11" s="166"/>
      <c r="AB11" s="167"/>
    </row>
    <row r="12" spans="1:32" ht="14.65" customHeight="1" x14ac:dyDescent="0.15">
      <c r="B12" s="95"/>
      <c r="C12" s="96"/>
      <c r="D12" s="96"/>
      <c r="E12" s="96"/>
      <c r="F12" s="96" t="s">
        <v>15</v>
      </c>
      <c r="G12" s="96"/>
      <c r="H12" s="96"/>
      <c r="I12" s="96"/>
      <c r="J12" s="96"/>
      <c r="K12" s="96"/>
      <c r="L12" s="96"/>
      <c r="M12" s="96"/>
      <c r="N12" s="166">
        <f>5881896651+11132000</f>
        <v>5893028651</v>
      </c>
      <c r="O12" s="167"/>
      <c r="P12" s="5"/>
      <c r="Q12" s="5"/>
      <c r="R12" s="96" t="s">
        <v>169</v>
      </c>
      <c r="S12" s="96"/>
      <c r="T12" s="96"/>
      <c r="U12" s="96"/>
      <c r="V12" s="96"/>
      <c r="W12" s="96"/>
      <c r="X12" s="96"/>
      <c r="Y12" s="96"/>
      <c r="Z12" s="96"/>
      <c r="AA12" s="166">
        <f>17966308285-9034061097+10659067097</f>
        <v>19591314285</v>
      </c>
      <c r="AB12" s="167"/>
      <c r="AD12" s="106"/>
    </row>
    <row r="13" spans="1:32" ht="14.65" customHeight="1" x14ac:dyDescent="0.15">
      <c r="B13" s="95"/>
      <c r="C13" s="96"/>
      <c r="D13" s="96"/>
      <c r="E13" s="96"/>
      <c r="F13" s="96" t="s">
        <v>17</v>
      </c>
      <c r="G13" s="96"/>
      <c r="H13" s="96"/>
      <c r="I13" s="96"/>
      <c r="J13" s="96"/>
      <c r="K13" s="96"/>
      <c r="L13" s="96"/>
      <c r="M13" s="96"/>
      <c r="N13" s="175">
        <f>-2617643321-116895635</f>
        <v>-2734538956</v>
      </c>
      <c r="O13" s="176">
        <v>-2501271634</v>
      </c>
      <c r="P13" s="5"/>
      <c r="Q13" s="96" t="s">
        <v>157</v>
      </c>
      <c r="R13" s="96"/>
      <c r="S13" s="96"/>
      <c r="T13" s="96"/>
      <c r="U13" s="96"/>
      <c r="V13" s="96"/>
      <c r="W13" s="96"/>
      <c r="X13" s="96"/>
      <c r="Y13" s="96"/>
      <c r="Z13" s="96"/>
      <c r="AA13" s="166">
        <f>SUM(AA14:AB21)</f>
        <v>6887735</v>
      </c>
      <c r="AB13" s="167"/>
    </row>
    <row r="14" spans="1:32" ht="14.65" customHeight="1" x14ac:dyDescent="0.15">
      <c r="B14" s="95"/>
      <c r="C14" s="96"/>
      <c r="D14" s="96"/>
      <c r="E14" s="96"/>
      <c r="F14" s="96" t="s">
        <v>18</v>
      </c>
      <c r="G14" s="96"/>
      <c r="H14" s="96"/>
      <c r="I14" s="96"/>
      <c r="J14" s="96"/>
      <c r="K14" s="96"/>
      <c r="L14" s="96"/>
      <c r="M14" s="96"/>
      <c r="N14" s="166"/>
      <c r="O14" s="167"/>
      <c r="P14" s="5"/>
      <c r="Q14" s="5"/>
      <c r="R14" s="6" t="s">
        <v>19</v>
      </c>
      <c r="S14" s="96"/>
      <c r="T14" s="96"/>
      <c r="U14" s="96"/>
      <c r="V14" s="96"/>
      <c r="W14" s="96"/>
      <c r="X14" s="96"/>
      <c r="Y14" s="96"/>
      <c r="Z14" s="96"/>
      <c r="AA14" s="166"/>
      <c r="AB14" s="167"/>
      <c r="AE14" s="105">
        <f>-2388300073-112971561</f>
        <v>-2501271634</v>
      </c>
      <c r="AF14" s="105"/>
    </row>
    <row r="15" spans="1:32" ht="14.65" customHeight="1" x14ac:dyDescent="0.15">
      <c r="B15" s="95"/>
      <c r="C15" s="96"/>
      <c r="D15" s="96"/>
      <c r="E15" s="96"/>
      <c r="F15" s="96" t="s">
        <v>20</v>
      </c>
      <c r="G15" s="96"/>
      <c r="H15" s="96"/>
      <c r="I15" s="96"/>
      <c r="J15" s="96"/>
      <c r="K15" s="96"/>
      <c r="L15" s="96"/>
      <c r="M15" s="96"/>
      <c r="N15" s="166"/>
      <c r="O15" s="167"/>
      <c r="P15" s="5"/>
      <c r="Q15" s="5"/>
      <c r="R15" s="6" t="s">
        <v>21</v>
      </c>
      <c r="S15" s="6"/>
      <c r="T15" s="6"/>
      <c r="U15" s="6"/>
      <c r="V15" s="6"/>
      <c r="W15" s="6"/>
      <c r="X15" s="6"/>
      <c r="Y15" s="6"/>
      <c r="Z15" s="6"/>
      <c r="AA15" s="166"/>
      <c r="AB15" s="167"/>
    </row>
    <row r="16" spans="1:32" ht="14.65" customHeight="1" x14ac:dyDescent="0.15">
      <c r="B16" s="95"/>
      <c r="C16" s="96"/>
      <c r="D16" s="96"/>
      <c r="E16" s="96"/>
      <c r="F16" s="96" t="s">
        <v>158</v>
      </c>
      <c r="G16" s="98"/>
      <c r="H16" s="98"/>
      <c r="I16" s="98"/>
      <c r="J16" s="98"/>
      <c r="K16" s="98"/>
      <c r="L16" s="98"/>
      <c r="M16" s="98"/>
      <c r="N16" s="166"/>
      <c r="O16" s="167"/>
      <c r="P16" s="5"/>
      <c r="Q16" s="5"/>
      <c r="R16" s="6" t="s">
        <v>22</v>
      </c>
      <c r="S16" s="6"/>
      <c r="T16" s="6"/>
      <c r="U16" s="6"/>
      <c r="V16" s="6"/>
      <c r="W16" s="6"/>
      <c r="X16" s="6"/>
      <c r="Y16" s="6"/>
      <c r="Z16" s="6"/>
      <c r="AA16" s="166"/>
      <c r="AB16" s="167"/>
    </row>
    <row r="17" spans="2:31" ht="14.65" customHeight="1" x14ac:dyDescent="0.15">
      <c r="B17" s="95"/>
      <c r="C17" s="96"/>
      <c r="D17" s="96"/>
      <c r="E17" s="96"/>
      <c r="F17" s="96" t="s">
        <v>159</v>
      </c>
      <c r="G17" s="98"/>
      <c r="H17" s="98"/>
      <c r="I17" s="98"/>
      <c r="J17" s="98"/>
      <c r="K17" s="98"/>
      <c r="L17" s="98"/>
      <c r="M17" s="98"/>
      <c r="N17" s="166"/>
      <c r="O17" s="167"/>
      <c r="P17" s="96"/>
      <c r="Q17" s="5"/>
      <c r="R17" s="6" t="s">
        <v>23</v>
      </c>
      <c r="S17" s="6"/>
      <c r="T17" s="6"/>
      <c r="U17" s="6"/>
      <c r="V17" s="6"/>
      <c r="W17" s="6"/>
      <c r="X17" s="6"/>
      <c r="Y17" s="6"/>
      <c r="Z17" s="6"/>
      <c r="AA17" s="166"/>
      <c r="AB17" s="167"/>
    </row>
    <row r="18" spans="2:31" ht="14.65" customHeight="1" x14ac:dyDescent="0.15">
      <c r="B18" s="95"/>
      <c r="C18" s="96"/>
      <c r="D18" s="96"/>
      <c r="E18" s="96"/>
      <c r="F18" s="96" t="s">
        <v>24</v>
      </c>
      <c r="G18" s="98"/>
      <c r="H18" s="98"/>
      <c r="I18" s="98"/>
      <c r="J18" s="98"/>
      <c r="K18" s="98"/>
      <c r="L18" s="98"/>
      <c r="M18" s="98"/>
      <c r="N18" s="166"/>
      <c r="O18" s="167"/>
      <c r="P18" s="96"/>
      <c r="Q18" s="5"/>
      <c r="R18" s="6" t="s">
        <v>25</v>
      </c>
      <c r="S18" s="6"/>
      <c r="T18" s="6"/>
      <c r="U18" s="6"/>
      <c r="V18" s="6"/>
      <c r="W18" s="6"/>
      <c r="X18" s="6"/>
      <c r="Y18" s="6"/>
      <c r="Z18" s="6"/>
      <c r="AA18" s="166"/>
      <c r="AB18" s="167"/>
    </row>
    <row r="19" spans="2:31" ht="14.65" customHeight="1" x14ac:dyDescent="0.15">
      <c r="B19" s="95"/>
      <c r="C19" s="96"/>
      <c r="D19" s="96"/>
      <c r="E19" s="96"/>
      <c r="F19" s="96" t="s">
        <v>160</v>
      </c>
      <c r="G19" s="98"/>
      <c r="H19" s="98"/>
      <c r="I19" s="98"/>
      <c r="J19" s="98"/>
      <c r="K19" s="98"/>
      <c r="L19" s="98"/>
      <c r="M19" s="98"/>
      <c r="N19" s="166"/>
      <c r="O19" s="167"/>
      <c r="P19" s="5"/>
      <c r="Q19" s="5"/>
      <c r="R19" s="96" t="s">
        <v>26</v>
      </c>
      <c r="S19" s="96"/>
      <c r="T19" s="96"/>
      <c r="U19" s="96"/>
      <c r="V19" s="96"/>
      <c r="W19" s="96"/>
      <c r="X19" s="96"/>
      <c r="Y19" s="96"/>
      <c r="Z19" s="96"/>
      <c r="AA19" s="177">
        <f>6377346+6887735-6377346</f>
        <v>6887735</v>
      </c>
      <c r="AB19" s="167"/>
    </row>
    <row r="20" spans="2:31" ht="14.65" customHeight="1" x14ac:dyDescent="0.15">
      <c r="B20" s="95"/>
      <c r="C20" s="96"/>
      <c r="D20" s="96"/>
      <c r="E20" s="96"/>
      <c r="F20" s="96" t="s">
        <v>27</v>
      </c>
      <c r="G20" s="98"/>
      <c r="H20" s="98"/>
      <c r="I20" s="98"/>
      <c r="J20" s="98"/>
      <c r="K20" s="98"/>
      <c r="L20" s="98"/>
      <c r="M20" s="98"/>
      <c r="N20" s="166"/>
      <c r="O20" s="167"/>
      <c r="P20" s="5"/>
      <c r="Q20" s="5"/>
      <c r="R20" s="6" t="s">
        <v>161</v>
      </c>
      <c r="S20" s="5"/>
      <c r="T20" s="5"/>
      <c r="U20" s="5"/>
      <c r="V20" s="96"/>
      <c r="W20" s="96"/>
      <c r="X20" s="96"/>
      <c r="Y20" s="96"/>
      <c r="Z20" s="96"/>
      <c r="AA20" s="166"/>
      <c r="AB20" s="167"/>
    </row>
    <row r="21" spans="2:31" ht="14.65" customHeight="1" x14ac:dyDescent="0.15">
      <c r="B21" s="95"/>
      <c r="C21" s="96"/>
      <c r="D21" s="96"/>
      <c r="E21" s="96"/>
      <c r="F21" s="96" t="s">
        <v>28</v>
      </c>
      <c r="G21" s="98"/>
      <c r="H21" s="98"/>
      <c r="I21" s="98"/>
      <c r="J21" s="98"/>
      <c r="K21" s="98"/>
      <c r="L21" s="98"/>
      <c r="M21" s="98"/>
      <c r="N21" s="166"/>
      <c r="O21" s="167"/>
      <c r="P21" s="5"/>
      <c r="Q21" s="5"/>
      <c r="R21" s="5" t="s">
        <v>16</v>
      </c>
      <c r="S21" s="5"/>
      <c r="T21" s="5"/>
      <c r="U21" s="5"/>
      <c r="V21" s="96"/>
      <c r="W21" s="96"/>
      <c r="X21" s="96"/>
      <c r="Y21" s="96"/>
      <c r="Z21" s="96"/>
      <c r="AA21" s="166"/>
      <c r="AB21" s="167"/>
    </row>
    <row r="22" spans="2:31" ht="14.65" customHeight="1" x14ac:dyDescent="0.15">
      <c r="B22" s="95"/>
      <c r="C22" s="96"/>
      <c r="D22" s="96"/>
      <c r="E22" s="96"/>
      <c r="F22" s="96" t="s">
        <v>155</v>
      </c>
      <c r="G22" s="96"/>
      <c r="H22" s="96"/>
      <c r="I22" s="96"/>
      <c r="J22" s="96"/>
      <c r="K22" s="96"/>
      <c r="L22" s="96"/>
      <c r="M22" s="96"/>
      <c r="N22" s="166"/>
      <c r="O22" s="167"/>
      <c r="P22" s="178" t="s">
        <v>29</v>
      </c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80">
        <f>SUM(AA8:AB12,AA14:AB21)</f>
        <v>19736335158</v>
      </c>
      <c r="AB22" s="181"/>
      <c r="AE22" s="106"/>
    </row>
    <row r="23" spans="2:31" ht="14.65" customHeight="1" x14ac:dyDescent="0.15">
      <c r="B23" s="95"/>
      <c r="C23" s="96"/>
      <c r="D23" s="96"/>
      <c r="E23" s="96"/>
      <c r="F23" s="96" t="s">
        <v>30</v>
      </c>
      <c r="G23" s="96"/>
      <c r="H23" s="96"/>
      <c r="I23" s="96"/>
      <c r="J23" s="96"/>
      <c r="K23" s="96"/>
      <c r="L23" s="96"/>
      <c r="M23" s="96"/>
      <c r="N23" s="166"/>
      <c r="O23" s="167"/>
      <c r="P23" s="5" t="s">
        <v>31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7"/>
      <c r="AB23" s="108"/>
    </row>
    <row r="24" spans="2:31" ht="14.65" customHeight="1" x14ac:dyDescent="0.15">
      <c r="B24" s="95"/>
      <c r="C24" s="96"/>
      <c r="D24" s="96"/>
      <c r="E24" s="96"/>
      <c r="F24" s="96" t="s">
        <v>32</v>
      </c>
      <c r="G24" s="96"/>
      <c r="H24" s="96"/>
      <c r="I24" s="96"/>
      <c r="J24" s="96"/>
      <c r="K24" s="96"/>
      <c r="L24" s="96"/>
      <c r="M24" s="96"/>
      <c r="N24" s="166"/>
      <c r="O24" s="167"/>
      <c r="P24" s="5"/>
      <c r="Q24" s="6" t="s">
        <v>33</v>
      </c>
      <c r="R24" s="100"/>
      <c r="S24" s="100"/>
      <c r="T24" s="100"/>
      <c r="U24" s="100"/>
      <c r="V24" s="100"/>
      <c r="W24" s="100"/>
      <c r="X24" s="100"/>
      <c r="Y24" s="100"/>
      <c r="Z24" s="100"/>
      <c r="AA24" s="166">
        <f>N7+N57</f>
        <v>24658498583</v>
      </c>
      <c r="AB24" s="167"/>
    </row>
    <row r="25" spans="2:31" ht="14.65" customHeight="1" thickBot="1" x14ac:dyDescent="0.2">
      <c r="B25" s="95"/>
      <c r="C25" s="96"/>
      <c r="D25" s="96"/>
      <c r="E25" s="96" t="s">
        <v>34</v>
      </c>
      <c r="F25" s="96"/>
      <c r="G25" s="96"/>
      <c r="H25" s="96"/>
      <c r="I25" s="96"/>
      <c r="J25" s="96"/>
      <c r="K25" s="96"/>
      <c r="L25" s="96"/>
      <c r="M25" s="96"/>
      <c r="N25" s="166"/>
      <c r="O25" s="167"/>
      <c r="P25" s="5"/>
      <c r="Q25" s="96" t="s">
        <v>35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75">
        <f>N53+N54-AA22</f>
        <v>-19324254184</v>
      </c>
      <c r="AB25" s="176"/>
      <c r="AD25" s="86">
        <v>-19324254184</v>
      </c>
      <c r="AE25" s="126">
        <f>AA25-AD25</f>
        <v>0</v>
      </c>
    </row>
    <row r="26" spans="2:31" ht="14.65" customHeight="1" x14ac:dyDescent="0.15">
      <c r="B26" s="95"/>
      <c r="C26" s="96"/>
      <c r="D26" s="96"/>
      <c r="E26" s="96"/>
      <c r="F26" s="96" t="s">
        <v>36</v>
      </c>
      <c r="G26" s="96"/>
      <c r="H26" s="96"/>
      <c r="I26" s="96"/>
      <c r="J26" s="96"/>
      <c r="K26" s="96"/>
      <c r="L26" s="96"/>
      <c r="M26" s="96"/>
      <c r="N26" s="166"/>
      <c r="O26" s="167"/>
      <c r="P26" s="95"/>
      <c r="Q26" s="96"/>
      <c r="R26" s="96"/>
      <c r="S26" s="96"/>
      <c r="T26" s="96"/>
      <c r="U26" s="96"/>
      <c r="V26" s="96"/>
      <c r="W26" s="96"/>
      <c r="X26" s="96"/>
      <c r="Y26" s="96"/>
      <c r="Z26" s="101"/>
      <c r="AA26" s="166"/>
      <c r="AB26" s="167"/>
    </row>
    <row r="27" spans="2:31" ht="14.65" customHeight="1" x14ac:dyDescent="0.15">
      <c r="B27" s="95"/>
      <c r="C27" s="96"/>
      <c r="D27" s="96"/>
      <c r="E27" s="96"/>
      <c r="F27" s="96" t="s">
        <v>15</v>
      </c>
      <c r="G27" s="96"/>
      <c r="H27" s="96"/>
      <c r="I27" s="96"/>
      <c r="J27" s="96"/>
      <c r="K27" s="96"/>
      <c r="L27" s="96"/>
      <c r="M27" s="96"/>
      <c r="N27" s="166"/>
      <c r="O27" s="167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66"/>
      <c r="AB27" s="167"/>
    </row>
    <row r="28" spans="2:31" ht="14.65" customHeight="1" x14ac:dyDescent="0.15">
      <c r="B28" s="95"/>
      <c r="C28" s="96"/>
      <c r="D28" s="96"/>
      <c r="E28" s="96"/>
      <c r="F28" s="96" t="s">
        <v>17</v>
      </c>
      <c r="G28" s="96"/>
      <c r="H28" s="96"/>
      <c r="I28" s="96"/>
      <c r="J28" s="96"/>
      <c r="K28" s="96"/>
      <c r="L28" s="96"/>
      <c r="M28" s="96"/>
      <c r="N28" s="166"/>
      <c r="O28" s="167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66"/>
      <c r="AB28" s="167"/>
    </row>
    <row r="29" spans="2:31" ht="14.65" customHeight="1" x14ac:dyDescent="0.15">
      <c r="B29" s="95"/>
      <c r="C29" s="96"/>
      <c r="D29" s="96"/>
      <c r="E29" s="96"/>
      <c r="F29" s="96" t="s">
        <v>37</v>
      </c>
      <c r="G29" s="96"/>
      <c r="H29" s="96"/>
      <c r="I29" s="96"/>
      <c r="J29" s="96"/>
      <c r="K29" s="96"/>
      <c r="L29" s="96"/>
      <c r="M29" s="96"/>
      <c r="N29" s="166"/>
      <c r="O29" s="167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66"/>
      <c r="AB29" s="167"/>
    </row>
    <row r="30" spans="2:31" ht="14.65" customHeight="1" x14ac:dyDescent="0.15">
      <c r="B30" s="95"/>
      <c r="C30" s="96"/>
      <c r="D30" s="96"/>
      <c r="E30" s="96"/>
      <c r="F30" s="96" t="s">
        <v>20</v>
      </c>
      <c r="G30" s="96"/>
      <c r="H30" s="96"/>
      <c r="I30" s="96"/>
      <c r="J30" s="96"/>
      <c r="K30" s="96"/>
      <c r="L30" s="96"/>
      <c r="M30" s="96"/>
      <c r="N30" s="166"/>
      <c r="O30" s="167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66"/>
      <c r="AB30" s="167"/>
    </row>
    <row r="31" spans="2:31" ht="14.65" customHeight="1" x14ac:dyDescent="0.15">
      <c r="B31" s="95"/>
      <c r="C31" s="96"/>
      <c r="D31" s="96"/>
      <c r="E31" s="96"/>
      <c r="F31" s="96" t="s">
        <v>38</v>
      </c>
      <c r="G31" s="96"/>
      <c r="H31" s="96"/>
      <c r="I31" s="96"/>
      <c r="J31" s="96"/>
      <c r="K31" s="96"/>
      <c r="L31" s="96"/>
      <c r="M31" s="96"/>
      <c r="N31" s="166"/>
      <c r="O31" s="167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66"/>
      <c r="AB31" s="167"/>
    </row>
    <row r="32" spans="2:31" ht="14.65" customHeight="1" x14ac:dyDescent="0.15">
      <c r="B32" s="95"/>
      <c r="C32" s="96"/>
      <c r="D32" s="96"/>
      <c r="E32" s="96"/>
      <c r="F32" s="96" t="s">
        <v>30</v>
      </c>
      <c r="G32" s="96"/>
      <c r="H32" s="96"/>
      <c r="I32" s="96"/>
      <c r="J32" s="96"/>
      <c r="K32" s="96"/>
      <c r="L32" s="96"/>
      <c r="M32" s="96"/>
      <c r="N32" s="166"/>
      <c r="O32" s="167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66"/>
      <c r="AB32" s="167"/>
    </row>
    <row r="33" spans="2:28" ht="14.65" customHeight="1" x14ac:dyDescent="0.15">
      <c r="B33" s="95"/>
      <c r="C33" s="96"/>
      <c r="D33" s="96"/>
      <c r="E33" s="96"/>
      <c r="F33" s="96" t="s">
        <v>32</v>
      </c>
      <c r="G33" s="96"/>
      <c r="H33" s="96"/>
      <c r="I33" s="96"/>
      <c r="J33" s="96"/>
      <c r="K33" s="96"/>
      <c r="L33" s="96"/>
      <c r="M33" s="96"/>
      <c r="N33" s="166"/>
      <c r="O33" s="167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66"/>
      <c r="AB33" s="167"/>
    </row>
    <row r="34" spans="2:28" ht="14.65" customHeight="1" x14ac:dyDescent="0.15">
      <c r="B34" s="95"/>
      <c r="C34" s="96"/>
      <c r="D34" s="96"/>
      <c r="E34" s="96" t="s">
        <v>39</v>
      </c>
      <c r="F34" s="103"/>
      <c r="G34" s="103"/>
      <c r="H34" s="103"/>
      <c r="I34" s="103"/>
      <c r="J34" s="103"/>
      <c r="K34" s="103"/>
      <c r="L34" s="103"/>
      <c r="M34" s="103"/>
      <c r="N34" s="166"/>
      <c r="O34" s="167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66"/>
      <c r="AB34" s="167"/>
    </row>
    <row r="35" spans="2:28" ht="14.65" customHeight="1" x14ac:dyDescent="0.15">
      <c r="B35" s="95"/>
      <c r="C35" s="96"/>
      <c r="D35" s="96"/>
      <c r="E35" s="96" t="s">
        <v>40</v>
      </c>
      <c r="F35" s="103"/>
      <c r="G35" s="103"/>
      <c r="H35" s="103"/>
      <c r="I35" s="103"/>
      <c r="J35" s="103"/>
      <c r="K35" s="103"/>
      <c r="L35" s="103"/>
      <c r="M35" s="103"/>
      <c r="N35" s="166"/>
      <c r="O35" s="167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66"/>
      <c r="AB35" s="167"/>
    </row>
    <row r="36" spans="2:28" ht="14.65" customHeight="1" x14ac:dyDescent="0.15">
      <c r="B36" s="95"/>
      <c r="C36" s="96"/>
      <c r="D36" s="96" t="s">
        <v>41</v>
      </c>
      <c r="E36" s="96"/>
      <c r="F36" s="103"/>
      <c r="G36" s="103"/>
      <c r="H36" s="103"/>
      <c r="I36" s="103"/>
      <c r="J36" s="103"/>
      <c r="K36" s="103"/>
      <c r="L36" s="103"/>
      <c r="M36" s="103"/>
      <c r="N36" s="166"/>
      <c r="O36" s="167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66"/>
      <c r="AB36" s="167"/>
    </row>
    <row r="37" spans="2:28" ht="14.65" customHeight="1" x14ac:dyDescent="0.15">
      <c r="B37" s="95"/>
      <c r="C37" s="96"/>
      <c r="D37" s="96"/>
      <c r="E37" s="96" t="s">
        <v>42</v>
      </c>
      <c r="F37" s="96"/>
      <c r="G37" s="96"/>
      <c r="H37" s="96"/>
      <c r="I37" s="96"/>
      <c r="J37" s="96"/>
      <c r="K37" s="96"/>
      <c r="L37" s="96"/>
      <c r="M37" s="96"/>
      <c r="N37" s="166"/>
      <c r="O37" s="167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66"/>
      <c r="AB37" s="167"/>
    </row>
    <row r="38" spans="2:28" ht="14.65" customHeight="1" x14ac:dyDescent="0.15">
      <c r="B38" s="95"/>
      <c r="C38" s="96"/>
      <c r="D38" s="96"/>
      <c r="E38" s="96" t="s">
        <v>155</v>
      </c>
      <c r="F38" s="96"/>
      <c r="G38" s="96"/>
      <c r="H38" s="96"/>
      <c r="I38" s="96"/>
      <c r="J38" s="96"/>
      <c r="K38" s="96"/>
      <c r="L38" s="96"/>
      <c r="M38" s="96"/>
      <c r="N38" s="166"/>
      <c r="O38" s="167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66"/>
      <c r="AB38" s="167"/>
    </row>
    <row r="39" spans="2:28" ht="14.65" customHeight="1" x14ac:dyDescent="0.15">
      <c r="B39" s="95"/>
      <c r="C39" s="96"/>
      <c r="D39" s="96" t="s">
        <v>43</v>
      </c>
      <c r="E39" s="96"/>
      <c r="F39" s="96"/>
      <c r="G39" s="96"/>
      <c r="H39" s="96"/>
      <c r="I39" s="96"/>
      <c r="J39" s="96"/>
      <c r="K39" s="96"/>
      <c r="L39" s="96"/>
      <c r="M39" s="96"/>
      <c r="N39" s="166">
        <f>N47</f>
        <v>21177547058</v>
      </c>
      <c r="O39" s="167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66"/>
      <c r="AB39" s="167"/>
    </row>
    <row r="40" spans="2:28" ht="14.65" customHeight="1" x14ac:dyDescent="0.15">
      <c r="B40" s="95"/>
      <c r="C40" s="96"/>
      <c r="D40" s="96"/>
      <c r="E40" s="96" t="s">
        <v>44</v>
      </c>
      <c r="F40" s="96"/>
      <c r="G40" s="96"/>
      <c r="H40" s="96"/>
      <c r="I40" s="96"/>
      <c r="J40" s="96"/>
      <c r="K40" s="96"/>
      <c r="L40" s="96"/>
      <c r="M40" s="96"/>
      <c r="N40" s="166"/>
      <c r="O40" s="167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66"/>
      <c r="AB40" s="167"/>
    </row>
    <row r="41" spans="2:28" ht="14.65" customHeight="1" x14ac:dyDescent="0.15">
      <c r="B41" s="95"/>
      <c r="C41" s="96"/>
      <c r="D41" s="96"/>
      <c r="E41" s="96"/>
      <c r="F41" s="6" t="s">
        <v>45</v>
      </c>
      <c r="G41" s="96"/>
      <c r="H41" s="96"/>
      <c r="I41" s="96"/>
      <c r="J41" s="96"/>
      <c r="K41" s="96"/>
      <c r="L41" s="96"/>
      <c r="M41" s="96"/>
      <c r="N41" s="166"/>
      <c r="O41" s="167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66"/>
      <c r="AB41" s="167"/>
    </row>
    <row r="42" spans="2:28" ht="14.65" customHeight="1" x14ac:dyDescent="0.15">
      <c r="B42" s="95"/>
      <c r="C42" s="96"/>
      <c r="D42" s="96"/>
      <c r="E42" s="96"/>
      <c r="F42" s="6" t="s">
        <v>46</v>
      </c>
      <c r="G42" s="96"/>
      <c r="H42" s="96"/>
      <c r="I42" s="96"/>
      <c r="J42" s="96"/>
      <c r="K42" s="96"/>
      <c r="L42" s="96"/>
      <c r="M42" s="96"/>
      <c r="N42" s="166"/>
      <c r="O42" s="167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66"/>
      <c r="AB42" s="167"/>
    </row>
    <row r="43" spans="2:28" ht="14.65" customHeight="1" x14ac:dyDescent="0.15">
      <c r="B43" s="95"/>
      <c r="C43" s="96"/>
      <c r="D43" s="96"/>
      <c r="E43" s="96"/>
      <c r="F43" s="6" t="s">
        <v>16</v>
      </c>
      <c r="G43" s="96"/>
      <c r="H43" s="96"/>
      <c r="I43" s="96"/>
      <c r="J43" s="96"/>
      <c r="K43" s="96"/>
      <c r="L43" s="96"/>
      <c r="M43" s="96"/>
      <c r="N43" s="166"/>
      <c r="O43" s="167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7"/>
      <c r="AB43" s="108"/>
    </row>
    <row r="44" spans="2:28" ht="14.65" customHeight="1" x14ac:dyDescent="0.15">
      <c r="B44" s="95"/>
      <c r="C44" s="96"/>
      <c r="D44" s="96"/>
      <c r="E44" s="96" t="s">
        <v>162</v>
      </c>
      <c r="F44" s="96"/>
      <c r="G44" s="96"/>
      <c r="H44" s="96"/>
      <c r="I44" s="96"/>
      <c r="J44" s="96"/>
      <c r="K44" s="96"/>
      <c r="L44" s="96"/>
      <c r="M44" s="96"/>
      <c r="N44" s="166"/>
      <c r="O44" s="167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7"/>
      <c r="AB44" s="108"/>
    </row>
    <row r="45" spans="2:28" ht="14.65" customHeight="1" x14ac:dyDescent="0.15">
      <c r="B45" s="95"/>
      <c r="C45" s="96"/>
      <c r="D45" s="96"/>
      <c r="E45" s="96" t="s">
        <v>47</v>
      </c>
      <c r="F45" s="96"/>
      <c r="G45" s="96"/>
      <c r="H45" s="96"/>
      <c r="I45" s="96"/>
      <c r="J45" s="96"/>
      <c r="K45" s="96"/>
      <c r="L45" s="96"/>
      <c r="M45" s="96"/>
      <c r="N45" s="166"/>
      <c r="O45" s="167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7"/>
      <c r="AB45" s="108"/>
    </row>
    <row r="46" spans="2:28" ht="14.65" customHeight="1" x14ac:dyDescent="0.15">
      <c r="B46" s="95"/>
      <c r="C46" s="96"/>
      <c r="D46" s="96"/>
      <c r="E46" s="96" t="s">
        <v>48</v>
      </c>
      <c r="F46" s="96"/>
      <c r="G46" s="96"/>
      <c r="H46" s="96"/>
      <c r="I46" s="96"/>
      <c r="J46" s="96"/>
      <c r="K46" s="96"/>
      <c r="L46" s="96"/>
      <c r="M46" s="96"/>
      <c r="N46" s="166"/>
      <c r="O46" s="167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66"/>
      <c r="AB46" s="167"/>
    </row>
    <row r="47" spans="2:28" ht="14.65" customHeight="1" x14ac:dyDescent="0.15">
      <c r="B47" s="95"/>
      <c r="C47" s="96"/>
      <c r="D47" s="96"/>
      <c r="E47" s="96" t="s">
        <v>49</v>
      </c>
      <c r="F47" s="96"/>
      <c r="G47" s="96"/>
      <c r="H47" s="96"/>
      <c r="I47" s="96"/>
      <c r="J47" s="96"/>
      <c r="K47" s="96"/>
      <c r="L47" s="96"/>
      <c r="M47" s="96"/>
      <c r="N47" s="166">
        <f>N49</f>
        <v>21177547058</v>
      </c>
      <c r="O47" s="167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7"/>
      <c r="AB47" s="108"/>
    </row>
    <row r="48" spans="2:28" ht="14.65" customHeight="1" x14ac:dyDescent="0.15">
      <c r="B48" s="95"/>
      <c r="C48" s="96"/>
      <c r="D48" s="96"/>
      <c r="E48" s="96"/>
      <c r="F48" s="6" t="s">
        <v>50</v>
      </c>
      <c r="G48" s="96"/>
      <c r="H48" s="96"/>
      <c r="I48" s="96"/>
      <c r="J48" s="96"/>
      <c r="K48" s="96"/>
      <c r="L48" s="96"/>
      <c r="M48" s="96"/>
      <c r="N48" s="166"/>
      <c r="O48" s="167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66"/>
      <c r="AB48" s="167"/>
    </row>
    <row r="49" spans="2:28" ht="14.65" customHeight="1" x14ac:dyDescent="0.15">
      <c r="B49" s="95"/>
      <c r="C49" s="96"/>
      <c r="D49" s="96"/>
      <c r="E49" s="96"/>
      <c r="F49" s="96" t="s">
        <v>38</v>
      </c>
      <c r="G49" s="96"/>
      <c r="H49" s="96"/>
      <c r="I49" s="96"/>
      <c r="J49" s="96"/>
      <c r="K49" s="96"/>
      <c r="L49" s="96"/>
      <c r="M49" s="96"/>
      <c r="N49" s="177">
        <f>19555826058+1628399000+15000000+19022000-40700000</f>
        <v>21177547058</v>
      </c>
      <c r="O49" s="167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66"/>
      <c r="AB49" s="167"/>
    </row>
    <row r="50" spans="2:28" ht="14.65" customHeight="1" x14ac:dyDescent="0.15">
      <c r="B50" s="95"/>
      <c r="C50" s="96"/>
      <c r="D50" s="96"/>
      <c r="E50" s="96" t="s">
        <v>16</v>
      </c>
      <c r="F50" s="96"/>
      <c r="G50" s="96"/>
      <c r="H50" s="96"/>
      <c r="I50" s="96"/>
      <c r="J50" s="96"/>
      <c r="K50" s="96"/>
      <c r="L50" s="96"/>
      <c r="M50" s="96"/>
      <c r="N50" s="166"/>
      <c r="O50" s="167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66"/>
      <c r="AB50" s="167"/>
    </row>
    <row r="51" spans="2:28" ht="14.65" customHeight="1" x14ac:dyDescent="0.15">
      <c r="B51" s="95"/>
      <c r="C51" s="96"/>
      <c r="D51" s="96"/>
      <c r="E51" s="6" t="s">
        <v>51</v>
      </c>
      <c r="F51" s="96"/>
      <c r="G51" s="96"/>
      <c r="H51" s="96"/>
      <c r="I51" s="96"/>
      <c r="J51" s="96"/>
      <c r="K51" s="96"/>
      <c r="L51" s="96"/>
      <c r="M51" s="96"/>
      <c r="N51" s="166"/>
      <c r="O51" s="167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66"/>
      <c r="AB51" s="167"/>
    </row>
    <row r="52" spans="2:28" ht="14.65" customHeight="1" x14ac:dyDescent="0.15">
      <c r="B52" s="95"/>
      <c r="C52" s="96" t="s">
        <v>52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66">
        <f>SUM(N53:O56)</f>
        <v>470965804</v>
      </c>
      <c r="O52" s="167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66"/>
      <c r="AB52" s="167"/>
    </row>
    <row r="53" spans="2:28" ht="14.65" customHeight="1" x14ac:dyDescent="0.15">
      <c r="B53" s="95"/>
      <c r="C53" s="96"/>
      <c r="D53" s="96" t="s">
        <v>53</v>
      </c>
      <c r="E53" s="96"/>
      <c r="F53" s="96"/>
      <c r="G53" s="96"/>
      <c r="H53" s="96"/>
      <c r="I53" s="96"/>
      <c r="J53" s="96"/>
      <c r="K53" s="96"/>
      <c r="L53" s="96"/>
      <c r="M53" s="96"/>
      <c r="N53" s="177">
        <v>412080974</v>
      </c>
      <c r="O53" s="167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7"/>
      <c r="AB53" s="108"/>
    </row>
    <row r="54" spans="2:28" ht="14.65" customHeight="1" x14ac:dyDescent="0.15">
      <c r="B54" s="95"/>
      <c r="C54" s="96"/>
      <c r="D54" s="6" t="s">
        <v>54</v>
      </c>
      <c r="E54" s="96"/>
      <c r="F54" s="103"/>
      <c r="G54" s="100"/>
      <c r="H54" s="100"/>
      <c r="I54" s="100"/>
      <c r="J54" s="96"/>
      <c r="K54" s="96"/>
      <c r="L54" s="96"/>
      <c r="M54" s="96"/>
      <c r="N54" s="166"/>
      <c r="O54" s="167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66"/>
      <c r="AB54" s="167"/>
    </row>
    <row r="55" spans="2:28" ht="14.65" customHeight="1" x14ac:dyDescent="0.15">
      <c r="B55" s="95"/>
      <c r="C55" s="96"/>
      <c r="D55" s="96" t="s">
        <v>55</v>
      </c>
      <c r="E55" s="96"/>
      <c r="F55" s="96"/>
      <c r="G55" s="96"/>
      <c r="H55" s="96"/>
      <c r="I55" s="96"/>
      <c r="J55" s="96"/>
      <c r="K55" s="96"/>
      <c r="L55" s="96"/>
      <c r="M55" s="96"/>
      <c r="N55" s="166"/>
      <c r="O55" s="167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66"/>
      <c r="AB55" s="167"/>
    </row>
    <row r="56" spans="2:28" ht="14.65" customHeight="1" x14ac:dyDescent="0.15">
      <c r="B56" s="95"/>
      <c r="C56" s="96"/>
      <c r="D56" s="96" t="s">
        <v>49</v>
      </c>
      <c r="E56" s="96"/>
      <c r="F56" s="103"/>
      <c r="G56" s="100"/>
      <c r="H56" s="100"/>
      <c r="I56" s="100"/>
      <c r="J56" s="100"/>
      <c r="K56" s="100"/>
      <c r="L56" s="100"/>
      <c r="M56" s="100"/>
      <c r="N56" s="166">
        <f>N57</f>
        <v>58884830</v>
      </c>
      <c r="O56" s="167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66"/>
      <c r="AB56" s="167"/>
    </row>
    <row r="57" spans="2:28" ht="14.65" customHeight="1" x14ac:dyDescent="0.15">
      <c r="B57" s="95"/>
      <c r="C57" s="96"/>
      <c r="D57" s="96"/>
      <c r="E57" s="96" t="s">
        <v>56</v>
      </c>
      <c r="F57" s="96"/>
      <c r="G57" s="96"/>
      <c r="H57" s="96"/>
      <c r="I57" s="96"/>
      <c r="J57" s="96"/>
      <c r="K57" s="96"/>
      <c r="L57" s="96"/>
      <c r="M57" s="96"/>
      <c r="N57" s="166">
        <f>54877276+0+4007554</f>
        <v>58884830</v>
      </c>
      <c r="O57" s="167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66"/>
      <c r="AB57" s="167"/>
    </row>
    <row r="58" spans="2:28" ht="14.65" customHeight="1" x14ac:dyDescent="0.15">
      <c r="B58" s="95"/>
      <c r="C58" s="96"/>
      <c r="D58" s="96"/>
      <c r="E58" s="6" t="s">
        <v>50</v>
      </c>
      <c r="F58" s="96"/>
      <c r="G58" s="96"/>
      <c r="H58" s="96"/>
      <c r="I58" s="96"/>
      <c r="J58" s="96"/>
      <c r="K58" s="96"/>
      <c r="L58" s="96"/>
      <c r="M58" s="96"/>
      <c r="N58" s="166"/>
      <c r="O58" s="167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66"/>
      <c r="AB58" s="167"/>
    </row>
    <row r="59" spans="2:28" ht="14.65" customHeight="1" x14ac:dyDescent="0.15">
      <c r="B59" s="95"/>
      <c r="C59" s="96"/>
      <c r="D59" s="96" t="s">
        <v>57</v>
      </c>
      <c r="E59" s="96"/>
      <c r="F59" s="103"/>
      <c r="G59" s="100"/>
      <c r="H59" s="100"/>
      <c r="I59" s="100"/>
      <c r="J59" s="100"/>
      <c r="K59" s="100"/>
      <c r="L59" s="100"/>
      <c r="M59" s="100"/>
      <c r="N59" s="166"/>
      <c r="O59" s="167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66"/>
      <c r="AB59" s="167"/>
    </row>
    <row r="60" spans="2:28" ht="14.65" customHeight="1" x14ac:dyDescent="0.15">
      <c r="B60" s="95"/>
      <c r="C60" s="96"/>
      <c r="D60" s="96" t="s">
        <v>38</v>
      </c>
      <c r="E60" s="96"/>
      <c r="F60" s="96"/>
      <c r="G60" s="96"/>
      <c r="H60" s="96"/>
      <c r="I60" s="96"/>
      <c r="J60" s="96"/>
      <c r="K60" s="96"/>
      <c r="L60" s="96"/>
      <c r="M60" s="96"/>
      <c r="N60" s="166"/>
      <c r="O60" s="167"/>
      <c r="P60" s="182"/>
      <c r="Q60" s="183"/>
      <c r="R60" s="183"/>
      <c r="S60" s="183"/>
      <c r="T60" s="183"/>
      <c r="U60" s="183"/>
      <c r="V60" s="183"/>
      <c r="W60" s="183"/>
      <c r="X60" s="183"/>
      <c r="Y60" s="183"/>
      <c r="Z60" s="184"/>
      <c r="AA60" s="185"/>
      <c r="AB60" s="186"/>
    </row>
    <row r="61" spans="2:28" ht="16.5" customHeight="1" thickBot="1" x14ac:dyDescent="0.2">
      <c r="B61" s="95"/>
      <c r="C61" s="96"/>
      <c r="D61" s="6" t="s">
        <v>51</v>
      </c>
      <c r="E61" s="96"/>
      <c r="F61" s="96"/>
      <c r="G61" s="96"/>
      <c r="H61" s="96"/>
      <c r="I61" s="96"/>
      <c r="J61" s="96"/>
      <c r="K61" s="96"/>
      <c r="L61" s="96"/>
      <c r="M61" s="96"/>
      <c r="N61" s="166"/>
      <c r="O61" s="167"/>
      <c r="P61" s="187" t="s">
        <v>58</v>
      </c>
      <c r="Q61" s="188"/>
      <c r="R61" s="188"/>
      <c r="S61" s="188"/>
      <c r="T61" s="188"/>
      <c r="U61" s="188"/>
      <c r="V61" s="188"/>
      <c r="W61" s="188"/>
      <c r="X61" s="188"/>
      <c r="Y61" s="188"/>
      <c r="Z61" s="189"/>
      <c r="AA61" s="190">
        <f>SUM(AA24:AB25)</f>
        <v>5334244399</v>
      </c>
      <c r="AB61" s="191"/>
    </row>
    <row r="62" spans="2:28" ht="14.65" customHeight="1" thickBot="1" x14ac:dyDescent="0.2">
      <c r="B62" s="170" t="s">
        <v>59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92"/>
      <c r="N62" s="195">
        <f>N7+N52</f>
        <v>25070579557</v>
      </c>
      <c r="O62" s="196"/>
      <c r="P62" s="170" t="s">
        <v>60</v>
      </c>
      <c r="Q62" s="171"/>
      <c r="R62" s="171"/>
      <c r="S62" s="171"/>
      <c r="T62" s="171"/>
      <c r="U62" s="171"/>
      <c r="V62" s="171"/>
      <c r="W62" s="171"/>
      <c r="X62" s="171"/>
      <c r="Y62" s="171"/>
      <c r="Z62" s="192"/>
      <c r="AA62" s="193">
        <f>+AA61+AA22</f>
        <v>25070579557</v>
      </c>
      <c r="AB62" s="194"/>
    </row>
    <row r="63" spans="2:28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"/>
      <c r="AB63" s="7"/>
    </row>
    <row r="64" spans="2:28" ht="14.6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AA64" s="3"/>
      <c r="AB64" s="3"/>
    </row>
    <row r="65" spans="1:28" ht="5.25" customHeight="1" x14ac:dyDescent="0.15">
      <c r="AA65" s="4"/>
      <c r="AB65" s="4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4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4" customFormat="1" ht="14.6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AA106" s="3"/>
      <c r="AB106" s="3"/>
    </row>
    <row r="107" spans="2:28" ht="14.65" hidden="1" customHeight="1" x14ac:dyDescent="0.15">
      <c r="AA107" s="4"/>
      <c r="AB107" s="4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4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" customFormat="1" ht="14.65" hidden="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65" hidden="1" customHeight="1" x14ac:dyDescent="0.15"/>
    <row r="128" spans="1:28" ht="14.65" hidden="1" customHeight="1" x14ac:dyDescent="0.15"/>
    <row r="129" s="1" customFormat="1" ht="14.65" hidden="1" customHeight="1" x14ac:dyDescent="0.15"/>
    <row r="130" s="1" customFormat="1" ht="14.65" hidden="1" customHeight="1" x14ac:dyDescent="0.15"/>
    <row r="131" s="1" customFormat="1" ht="14.65" hidden="1" customHeight="1" x14ac:dyDescent="0.15"/>
    <row r="132" s="1" customFormat="1" ht="14.65" hidden="1" customHeight="1" x14ac:dyDescent="0.15"/>
    <row r="133" s="1" customFormat="1" ht="14.65" hidden="1" customHeight="1" x14ac:dyDescent="0.15"/>
    <row r="134" s="1" customFormat="1" ht="14.65" hidden="1" customHeight="1" x14ac:dyDescent="0.15"/>
    <row r="135" s="1" customFormat="1" ht="14.65" hidden="1" customHeight="1" x14ac:dyDescent="0.15"/>
    <row r="136" s="1" customFormat="1" ht="14.65" hidden="1" customHeight="1" x14ac:dyDescent="0.15"/>
    <row r="137" s="1" customFormat="1" ht="14.65" hidden="1" customHeight="1" x14ac:dyDescent="0.15"/>
    <row r="138" s="1" customFormat="1" ht="14.65" hidden="1" customHeight="1" x14ac:dyDescent="0.15"/>
    <row r="139" s="1" customFormat="1" ht="14.65" hidden="1" customHeight="1" x14ac:dyDescent="0.15"/>
    <row r="140" s="1" customFormat="1" ht="14.65" hidden="1" customHeight="1" x14ac:dyDescent="0.15"/>
    <row r="141" s="1" customFormat="1" ht="14.65" hidden="1" customHeight="1" x14ac:dyDescent="0.15"/>
    <row r="142" s="1" customFormat="1" ht="14.65" hidden="1" customHeight="1" x14ac:dyDescent="0.15"/>
    <row r="143" s="1" customFormat="1" ht="14.65" hidden="1" customHeight="1" x14ac:dyDescent="0.15"/>
    <row r="144" s="1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AA160" s="3"/>
      <c r="AB160" s="3"/>
    </row>
    <row r="161" spans="1:28" ht="14.65" hidden="1" customHeight="1" x14ac:dyDescent="0.15">
      <c r="AA161" s="4"/>
      <c r="AB161" s="4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4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4" customFormat="1" ht="14.65" hidden="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1" customFormat="1" ht="14.65" hidden="1" customHeight="1" x14ac:dyDescent="0.15"/>
    <row r="194" s="1" customFormat="1" ht="14.65" hidden="1" customHeight="1" x14ac:dyDescent="0.15"/>
    <row r="195" s="1" customFormat="1" ht="14.65" hidden="1" customHeight="1" x14ac:dyDescent="0.15"/>
    <row r="196" s="1" customFormat="1" ht="14.65" hidden="1" customHeight="1" x14ac:dyDescent="0.15"/>
    <row r="197" s="1" customFormat="1" ht="14.65" hidden="1" customHeight="1" x14ac:dyDescent="0.15"/>
    <row r="198" s="1" customFormat="1" ht="14.65" hidden="1" customHeight="1" x14ac:dyDescent="0.15"/>
    <row r="199" s="1" customFormat="1" ht="14.65" hidden="1" customHeight="1" x14ac:dyDescent="0.15"/>
    <row r="200" s="1" customFormat="1" ht="14.65" hidden="1" customHeight="1" x14ac:dyDescent="0.15"/>
    <row r="201" s="1" customFormat="1" ht="14.65" hidden="1" customHeight="1" x14ac:dyDescent="0.15"/>
    <row r="202" s="1" customFormat="1" ht="14.65" hidden="1" customHeight="1" x14ac:dyDescent="0.15"/>
    <row r="203" s="1" customFormat="1" ht="14.65" hidden="1" customHeight="1" x14ac:dyDescent="0.15"/>
    <row r="204" s="1" customFormat="1" ht="14.65" hidden="1" customHeight="1" x14ac:dyDescent="0.15"/>
    <row r="205" s="1" customFormat="1" ht="14.65" hidden="1" customHeight="1" x14ac:dyDescent="0.15"/>
    <row r="206" s="1" customFormat="1" ht="14.65" hidden="1" customHeight="1" x14ac:dyDescent="0.15"/>
    <row r="207" s="1" customFormat="1" ht="14.65" hidden="1" customHeight="1" x14ac:dyDescent="0.15"/>
    <row r="208" s="1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28" ht="14.65" hidden="1" customHeight="1" x14ac:dyDescent="0.15">
      <c r="AA220" s="7"/>
      <c r="AB220" s="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"/>
    </row>
    <row r="234" spans="1:28" ht="14.65" hidden="1" customHeight="1" x14ac:dyDescent="0.15"/>
    <row r="235" spans="1:28" ht="14.65" hidden="1" customHeight="1" x14ac:dyDescent="0.15">
      <c r="A235" s="3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" customFormat="1" ht="14.65" hidden="1" customHeight="1" x14ac:dyDescent="0.1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"/>
      <c r="AB239" s="1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AA241" s="1"/>
      <c r="AB241" s="1"/>
    </row>
    <row r="242" spans="1:28" s="3" customFormat="1" ht="14.65" hidden="1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AA242" s="1"/>
      <c r="AB242" s="1"/>
    </row>
    <row r="243" spans="1:28" s="3" customFormat="1" ht="14.65" hidden="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3" customFormat="1" ht="14.65" hidden="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3" customFormat="1" ht="14.65" hidden="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AA245" s="1"/>
      <c r="AB245" s="1"/>
    </row>
    <row r="246" spans="1:28" s="3" customFormat="1" ht="14.65" hidden="1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AA246" s="1"/>
      <c r="AB246" s="1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3" customFormat="1" ht="14.65" hidden="1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3" customFormat="1" ht="14.65" hidden="1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71" customWidth="1"/>
    <col min="13" max="13" width="15.5" style="71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180</v>
      </c>
      <c r="C1" s="70"/>
      <c r="D1" s="70"/>
      <c r="E1" s="70"/>
      <c r="F1" s="70"/>
      <c r="G1" s="70"/>
      <c r="H1" s="70"/>
      <c r="I1" s="70"/>
      <c r="J1" s="70"/>
      <c r="K1" s="70"/>
      <c r="M1" s="72" t="s">
        <v>89</v>
      </c>
    </row>
    <row r="2" spans="1:13" ht="18.75" customHeight="1" x14ac:dyDescent="0.2">
      <c r="A2" s="8"/>
      <c r="B2" s="199" t="s">
        <v>90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4.45" customHeight="1" x14ac:dyDescent="0.2">
      <c r="A3" s="23"/>
      <c r="B3" s="200" t="s">
        <v>172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4.45" customHeight="1" x14ac:dyDescent="0.2">
      <c r="A4" s="23"/>
      <c r="B4" s="200" t="s">
        <v>173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.75" customHeight="1" thickBot="1" x14ac:dyDescent="0.25">
      <c r="A5" s="23"/>
      <c r="B5" s="9"/>
      <c r="C5" s="8"/>
      <c r="D5" s="8"/>
      <c r="E5" s="8"/>
      <c r="F5" s="8"/>
      <c r="G5" s="8"/>
      <c r="H5" s="8"/>
      <c r="I5" s="10"/>
      <c r="J5" s="8"/>
      <c r="K5" s="61"/>
      <c r="L5" s="73"/>
      <c r="M5" s="74" t="s">
        <v>168</v>
      </c>
    </row>
    <row r="6" spans="1:13" ht="12.75" customHeight="1" x14ac:dyDescent="0.15">
      <c r="B6" s="201" t="s">
        <v>1</v>
      </c>
      <c r="C6" s="202"/>
      <c r="D6" s="202"/>
      <c r="E6" s="202"/>
      <c r="F6" s="202"/>
      <c r="G6" s="202"/>
      <c r="H6" s="202"/>
      <c r="I6" s="203"/>
      <c r="J6" s="207" t="s">
        <v>91</v>
      </c>
      <c r="K6" s="202"/>
      <c r="L6" s="75"/>
      <c r="M6" s="76"/>
    </row>
    <row r="7" spans="1:13" ht="29.25" customHeight="1" thickBot="1" x14ac:dyDescent="0.2">
      <c r="B7" s="204"/>
      <c r="C7" s="205"/>
      <c r="D7" s="205"/>
      <c r="E7" s="205"/>
      <c r="F7" s="205"/>
      <c r="G7" s="205"/>
      <c r="H7" s="205"/>
      <c r="I7" s="206"/>
      <c r="J7" s="208"/>
      <c r="K7" s="205"/>
      <c r="L7" s="77" t="s">
        <v>92</v>
      </c>
      <c r="M7" s="78" t="s">
        <v>93</v>
      </c>
    </row>
    <row r="8" spans="1:13" ht="15.95" customHeight="1" x14ac:dyDescent="0.15">
      <c r="A8" s="4"/>
      <c r="B8" s="62" t="s">
        <v>94</v>
      </c>
      <c r="C8" s="63"/>
      <c r="D8" s="64"/>
      <c r="E8" s="64"/>
      <c r="F8" s="64"/>
      <c r="G8" s="64"/>
      <c r="H8" s="64"/>
      <c r="I8" s="65"/>
      <c r="J8" s="209">
        <f>SUM(L8:M8)</f>
        <v>5455804799</v>
      </c>
      <c r="K8" s="210"/>
      <c r="L8" s="109">
        <v>23138533664</v>
      </c>
      <c r="M8" s="110">
        <v>-17682728865</v>
      </c>
    </row>
    <row r="9" spans="1:13" ht="15.95" customHeight="1" x14ac:dyDescent="0.15">
      <c r="A9" s="4"/>
      <c r="B9" s="24"/>
      <c r="C9" s="25" t="s">
        <v>95</v>
      </c>
      <c r="D9" s="26"/>
      <c r="E9" s="26"/>
      <c r="F9" s="26"/>
      <c r="G9" s="26"/>
      <c r="H9" s="26"/>
      <c r="I9" s="27"/>
      <c r="J9" s="211">
        <f>-行政コスト計算書総合事務組合全体!L41</f>
        <v>-11243455428</v>
      </c>
      <c r="K9" s="212"/>
      <c r="L9" s="111"/>
      <c r="M9" s="104">
        <f>+J9</f>
        <v>-11243455428</v>
      </c>
    </row>
    <row r="10" spans="1:13" ht="15.95" customHeight="1" x14ac:dyDescent="0.15">
      <c r="B10" s="28"/>
      <c r="C10" s="29" t="s">
        <v>96</v>
      </c>
      <c r="D10" s="27"/>
      <c r="E10" s="27"/>
      <c r="F10" s="27"/>
      <c r="G10" s="27"/>
      <c r="H10" s="27"/>
      <c r="I10" s="27"/>
      <c r="J10" s="213">
        <f>SUM(J11:K12)</f>
        <v>11121895028</v>
      </c>
      <c r="K10" s="214"/>
      <c r="L10" s="111"/>
      <c r="M10" s="104">
        <f>SUM(M11:M12)</f>
        <v>11121895028</v>
      </c>
    </row>
    <row r="11" spans="1:13" ht="15.95" customHeight="1" x14ac:dyDescent="0.15">
      <c r="B11" s="30"/>
      <c r="C11" s="29"/>
      <c r="D11" s="31" t="s">
        <v>97</v>
      </c>
      <c r="E11" s="31"/>
      <c r="F11" s="31"/>
      <c r="G11" s="31"/>
      <c r="H11" s="31"/>
      <c r="I11" s="29"/>
      <c r="J11" s="211">
        <f>M11</f>
        <v>11120711028</v>
      </c>
      <c r="K11" s="215"/>
      <c r="L11" s="111"/>
      <c r="M11" s="104">
        <f>11123928920-3217892</f>
        <v>11120711028</v>
      </c>
    </row>
    <row r="12" spans="1:13" ht="15.95" customHeight="1" x14ac:dyDescent="0.15">
      <c r="B12" s="32"/>
      <c r="C12" s="33"/>
      <c r="D12" s="33" t="s">
        <v>98</v>
      </c>
      <c r="E12" s="33"/>
      <c r="F12" s="33"/>
      <c r="G12" s="33"/>
      <c r="H12" s="33"/>
      <c r="I12" s="34"/>
      <c r="J12" s="216">
        <f>M12</f>
        <v>1184000</v>
      </c>
      <c r="K12" s="217"/>
      <c r="L12" s="112"/>
      <c r="M12" s="113">
        <v>1184000</v>
      </c>
    </row>
    <row r="13" spans="1:13" ht="15.95" customHeight="1" x14ac:dyDescent="0.15">
      <c r="B13" s="35"/>
      <c r="C13" s="36" t="s">
        <v>99</v>
      </c>
      <c r="D13" s="37"/>
      <c r="E13" s="37"/>
      <c r="F13" s="38"/>
      <c r="G13" s="38"/>
      <c r="H13" s="38"/>
      <c r="I13" s="39"/>
      <c r="J13" s="197">
        <f>J9+J10</f>
        <v>-121560400</v>
      </c>
      <c r="K13" s="198"/>
      <c r="L13" s="114"/>
      <c r="M13" s="115">
        <f>M9+M10</f>
        <v>-121560400</v>
      </c>
    </row>
    <row r="14" spans="1:13" ht="15.95" customHeight="1" x14ac:dyDescent="0.15">
      <c r="B14" s="24"/>
      <c r="C14" s="40" t="s">
        <v>100</v>
      </c>
      <c r="D14" s="40"/>
      <c r="E14" s="40"/>
      <c r="F14" s="31"/>
      <c r="G14" s="31"/>
      <c r="H14" s="31"/>
      <c r="I14" s="29"/>
      <c r="J14" s="225"/>
      <c r="K14" s="226"/>
      <c r="L14" s="116"/>
      <c r="M14" s="104"/>
    </row>
    <row r="15" spans="1:13" ht="15.95" customHeight="1" x14ac:dyDescent="0.15">
      <c r="B15" s="24"/>
      <c r="C15" s="40"/>
      <c r="D15" s="40" t="s">
        <v>101</v>
      </c>
      <c r="E15" s="31"/>
      <c r="F15" s="31"/>
      <c r="G15" s="31"/>
      <c r="H15" s="31"/>
      <c r="I15" s="29"/>
      <c r="J15" s="225"/>
      <c r="K15" s="226"/>
      <c r="L15" s="116">
        <v>11132000</v>
      </c>
      <c r="M15" s="104">
        <f>-L15</f>
        <v>-11132000</v>
      </c>
    </row>
    <row r="16" spans="1:13" ht="15.95" customHeight="1" x14ac:dyDescent="0.15">
      <c r="B16" s="24"/>
      <c r="C16" s="40"/>
      <c r="D16" s="40" t="s">
        <v>102</v>
      </c>
      <c r="E16" s="40"/>
      <c r="F16" s="31"/>
      <c r="G16" s="31"/>
      <c r="H16" s="31"/>
      <c r="I16" s="29"/>
      <c r="J16" s="225"/>
      <c r="K16" s="226"/>
      <c r="L16" s="116">
        <v>-116895635</v>
      </c>
      <c r="M16" s="104">
        <f>-L16</f>
        <v>116895635</v>
      </c>
    </row>
    <row r="17" spans="2:20" ht="15.95" customHeight="1" x14ac:dyDescent="0.15">
      <c r="B17" s="24"/>
      <c r="C17" s="40"/>
      <c r="D17" s="40" t="s">
        <v>103</v>
      </c>
      <c r="E17" s="40"/>
      <c r="F17" s="31"/>
      <c r="G17" s="31"/>
      <c r="H17" s="31"/>
      <c r="I17" s="29"/>
      <c r="J17" s="225"/>
      <c r="K17" s="226"/>
      <c r="L17" s="116">
        <f>1628399000+0+15000000+4007554+19022000</f>
        <v>1666428554</v>
      </c>
      <c r="M17" s="104">
        <f>-L17</f>
        <v>-1666428554</v>
      </c>
    </row>
    <row r="18" spans="2:20" ht="15.95" customHeight="1" x14ac:dyDescent="0.15">
      <c r="B18" s="24"/>
      <c r="C18" s="40"/>
      <c r="D18" s="40" t="s">
        <v>104</v>
      </c>
      <c r="E18" s="40"/>
      <c r="F18" s="31"/>
      <c r="G18" s="41"/>
      <c r="H18" s="31"/>
      <c r="I18" s="29"/>
      <c r="J18" s="225"/>
      <c r="K18" s="226"/>
      <c r="L18" s="116">
        <v>-40700000</v>
      </c>
      <c r="M18" s="104">
        <f>-L18</f>
        <v>40700000</v>
      </c>
    </row>
    <row r="19" spans="2:20" ht="15.95" customHeight="1" x14ac:dyDescent="0.15">
      <c r="B19" s="24"/>
      <c r="C19" s="40" t="s">
        <v>105</v>
      </c>
      <c r="D19" s="42"/>
      <c r="E19" s="42"/>
      <c r="F19" s="42"/>
      <c r="G19" s="42"/>
      <c r="H19" s="42"/>
      <c r="I19" s="27"/>
      <c r="J19" s="218"/>
      <c r="K19" s="215"/>
      <c r="L19" s="116"/>
      <c r="M19" s="117"/>
    </row>
    <row r="20" spans="2:20" ht="15.95" customHeight="1" x14ac:dyDescent="0.15">
      <c r="B20" s="24"/>
      <c r="C20" s="40" t="s">
        <v>106</v>
      </c>
      <c r="D20" s="43"/>
      <c r="E20" s="42"/>
      <c r="F20" s="42"/>
      <c r="G20" s="42"/>
      <c r="H20" s="42"/>
      <c r="I20" s="27"/>
      <c r="J20" s="218"/>
      <c r="K20" s="215"/>
      <c r="L20" s="79"/>
      <c r="M20" s="80"/>
    </row>
    <row r="21" spans="2:20" ht="15.95" customHeight="1" x14ac:dyDescent="0.15">
      <c r="B21" s="32"/>
      <c r="C21" s="33" t="s">
        <v>16</v>
      </c>
      <c r="D21" s="44"/>
      <c r="E21" s="44"/>
      <c r="F21" s="45"/>
      <c r="G21" s="45"/>
      <c r="H21" s="45"/>
      <c r="I21" s="46"/>
      <c r="J21" s="219"/>
      <c r="K21" s="220"/>
      <c r="L21" s="81"/>
      <c r="M21" s="82"/>
      <c r="N21" s="60"/>
      <c r="O21" s="60"/>
      <c r="P21" s="60"/>
      <c r="Q21" s="13"/>
      <c r="R21" s="13"/>
      <c r="S21" s="13"/>
      <c r="T21" s="13"/>
    </row>
    <row r="22" spans="2:20" ht="15.95" customHeight="1" thickBot="1" x14ac:dyDescent="0.2">
      <c r="B22" s="47"/>
      <c r="C22" s="48" t="s">
        <v>107</v>
      </c>
      <c r="D22" s="49"/>
      <c r="E22" s="50"/>
      <c r="F22" s="50"/>
      <c r="G22" s="51"/>
      <c r="H22" s="50"/>
      <c r="I22" s="52"/>
      <c r="J22" s="221">
        <f>L22+M22</f>
        <v>-121560400</v>
      </c>
      <c r="K22" s="222"/>
      <c r="L22" s="83">
        <f>SUM(L15:L21)</f>
        <v>1519964919</v>
      </c>
      <c r="M22" s="84">
        <f>M13+M15+M16+M17+M18</f>
        <v>-1641525319</v>
      </c>
      <c r="N22" s="60"/>
      <c r="O22" s="60"/>
      <c r="P22" s="60"/>
      <c r="Q22" s="13"/>
      <c r="R22" s="13"/>
      <c r="S22" s="13"/>
      <c r="T22" s="13"/>
    </row>
    <row r="23" spans="2:20" ht="15.95" customHeight="1" thickBot="1" x14ac:dyDescent="0.2">
      <c r="B23" s="53" t="s">
        <v>108</v>
      </c>
      <c r="C23" s="54"/>
      <c r="D23" s="55"/>
      <c r="E23" s="55"/>
      <c r="F23" s="56"/>
      <c r="G23" s="56"/>
      <c r="H23" s="56"/>
      <c r="I23" s="57"/>
      <c r="J23" s="223">
        <f>J8+J22</f>
        <v>5334244399</v>
      </c>
      <c r="K23" s="224"/>
      <c r="L23" s="85">
        <f>L8+L22</f>
        <v>24658498583</v>
      </c>
      <c r="M23" s="86">
        <f>M8+M22</f>
        <v>-19324254184</v>
      </c>
      <c r="N23" s="60"/>
      <c r="O23" s="60"/>
      <c r="P23" s="60"/>
      <c r="Q23" s="13"/>
      <c r="R23" s="13"/>
      <c r="S23" s="13"/>
      <c r="T23" s="13"/>
    </row>
    <row r="24" spans="2:20" ht="6.75" customHeight="1" x14ac:dyDescent="0.15">
      <c r="B24" s="66"/>
      <c r="C24" s="67"/>
      <c r="D24" s="67"/>
      <c r="E24" s="67"/>
      <c r="F24" s="67"/>
      <c r="G24" s="67"/>
      <c r="H24" s="67"/>
      <c r="I24" s="67"/>
      <c r="L24" s="87"/>
      <c r="M24" s="88"/>
      <c r="N24" s="60"/>
      <c r="O24" s="60"/>
      <c r="P24" s="60"/>
      <c r="Q24" s="13"/>
      <c r="R24" s="13"/>
      <c r="S24" s="13"/>
      <c r="T24" s="13"/>
    </row>
    <row r="25" spans="2:20" ht="15.6" customHeight="1" x14ac:dyDescent="0.15">
      <c r="B25" s="58"/>
      <c r="C25" s="58"/>
      <c r="D25" s="58"/>
      <c r="E25" s="58"/>
      <c r="F25" s="58"/>
      <c r="G25" s="58"/>
      <c r="H25" s="58"/>
      <c r="I25" s="58"/>
      <c r="L25" s="87"/>
      <c r="M25" s="88"/>
      <c r="N25" s="60"/>
      <c r="O25" s="60"/>
      <c r="P25" s="60"/>
      <c r="Q25" s="13"/>
      <c r="R25" s="13"/>
      <c r="S25" s="13"/>
      <c r="T25" s="13"/>
    </row>
    <row r="26" spans="2:20" ht="15.6" customHeight="1" x14ac:dyDescent="0.15">
      <c r="B26" s="58"/>
      <c r="C26" s="58"/>
      <c r="D26" s="58"/>
      <c r="E26" s="58"/>
      <c r="F26" s="58"/>
      <c r="G26" s="58"/>
      <c r="H26" s="58"/>
      <c r="I26" s="58"/>
      <c r="L26" s="87"/>
      <c r="M26" s="87"/>
    </row>
    <row r="27" spans="2:20" ht="15.6" customHeight="1" x14ac:dyDescent="0.15">
      <c r="L27" s="87"/>
      <c r="M27" s="87"/>
    </row>
    <row r="28" spans="2:20" ht="15.6" customHeight="1" x14ac:dyDescent="0.15">
      <c r="L28" s="87"/>
      <c r="M28" s="87"/>
    </row>
    <row r="29" spans="2:20" ht="15.6" customHeight="1" x14ac:dyDescent="0.15">
      <c r="L29" s="87"/>
      <c r="M29" s="87"/>
    </row>
    <row r="30" spans="2:20" ht="15.6" customHeight="1" x14ac:dyDescent="0.15">
      <c r="L30" s="87"/>
      <c r="M30" s="87"/>
    </row>
    <row r="31" spans="2:20" ht="15.6" customHeight="1" x14ac:dyDescent="0.15">
      <c r="L31" s="87"/>
      <c r="M31" s="87"/>
    </row>
    <row r="32" spans="2:20" ht="15.6" customHeight="1" x14ac:dyDescent="0.15">
      <c r="L32" s="87"/>
      <c r="M32" s="87"/>
    </row>
    <row r="33" spans="12:13" ht="15.6" customHeight="1" x14ac:dyDescent="0.15">
      <c r="L33" s="87"/>
      <c r="M33" s="87"/>
    </row>
    <row r="34" spans="12:13" ht="15.6" customHeight="1" x14ac:dyDescent="0.15">
      <c r="L34" s="87"/>
      <c r="M34" s="87"/>
    </row>
    <row r="35" spans="12:13" ht="15.6" customHeight="1" x14ac:dyDescent="0.15">
      <c r="L35" s="87"/>
      <c r="M35" s="87"/>
    </row>
    <row r="36" spans="12:13" ht="15.6" customHeight="1" x14ac:dyDescent="0.15">
      <c r="L36" s="87"/>
      <c r="M36" s="87"/>
    </row>
    <row r="37" spans="12:13" ht="15.6" customHeight="1" x14ac:dyDescent="0.15">
      <c r="L37" s="87"/>
      <c r="M37" s="87"/>
    </row>
    <row r="38" spans="12:13" ht="15.6" customHeight="1" x14ac:dyDescent="0.15">
      <c r="L38" s="87"/>
      <c r="M38" s="87"/>
    </row>
    <row r="39" spans="12:13" ht="15.6" customHeight="1" x14ac:dyDescent="0.15">
      <c r="L39" s="87"/>
      <c r="M39" s="87"/>
    </row>
    <row r="40" spans="12:13" ht="15.6" customHeight="1" x14ac:dyDescent="0.15">
      <c r="L40" s="87"/>
      <c r="M40" s="87"/>
    </row>
    <row r="41" spans="12:13" ht="15.6" customHeight="1" x14ac:dyDescent="0.15">
      <c r="L41" s="87"/>
      <c r="M41" s="87"/>
    </row>
    <row r="42" spans="12:13" ht="15.6" customHeight="1" x14ac:dyDescent="0.15">
      <c r="L42" s="87"/>
      <c r="M42" s="87"/>
    </row>
    <row r="43" spans="12:13" ht="15.6" customHeight="1" x14ac:dyDescent="0.15">
      <c r="L43" s="87"/>
      <c r="M43" s="87"/>
    </row>
    <row r="44" spans="12:13" ht="15.6" customHeight="1" x14ac:dyDescent="0.15">
      <c r="L44" s="87"/>
      <c r="M44" s="87"/>
    </row>
    <row r="45" spans="12:13" ht="15.6" customHeight="1" x14ac:dyDescent="0.15">
      <c r="L45" s="87"/>
      <c r="M45" s="87"/>
    </row>
    <row r="46" spans="12:13" ht="15.6" customHeight="1" x14ac:dyDescent="0.15">
      <c r="L46" s="87"/>
      <c r="M46" s="87"/>
    </row>
    <row r="47" spans="12:13" ht="15.6" customHeight="1" x14ac:dyDescent="0.15">
      <c r="L47" s="87"/>
      <c r="M47" s="87"/>
    </row>
    <row r="48" spans="12:13" ht="15.6" customHeight="1" x14ac:dyDescent="0.15">
      <c r="L48" s="87"/>
      <c r="M48" s="87"/>
    </row>
    <row r="49" spans="2:13" ht="15.6" customHeight="1" x14ac:dyDescent="0.15">
      <c r="L49" s="87"/>
      <c r="M49" s="87"/>
    </row>
    <row r="50" spans="2:13" ht="15.6" customHeight="1" x14ac:dyDescent="0.15">
      <c r="L50" s="87"/>
      <c r="M50" s="87"/>
    </row>
    <row r="51" spans="2:13" ht="15.6" customHeight="1" x14ac:dyDescent="0.15">
      <c r="L51" s="87"/>
      <c r="M51" s="87"/>
    </row>
    <row r="52" spans="2:13" ht="15.6" customHeight="1" x14ac:dyDescent="0.15">
      <c r="L52" s="87"/>
      <c r="M52" s="87"/>
    </row>
    <row r="53" spans="2:13" ht="15.6" customHeight="1" x14ac:dyDescent="0.15">
      <c r="L53" s="87"/>
      <c r="M53" s="87"/>
    </row>
    <row r="54" spans="2:13" ht="15.6" customHeight="1" x14ac:dyDescent="0.15">
      <c r="L54" s="87"/>
      <c r="M54" s="87"/>
    </row>
    <row r="55" spans="2:13" ht="15.6" customHeight="1" x14ac:dyDescent="0.15">
      <c r="L55" s="87"/>
      <c r="M55" s="87"/>
    </row>
    <row r="56" spans="2:13" ht="15.6" customHeight="1" x14ac:dyDescent="0.15">
      <c r="L56" s="87"/>
      <c r="M56" s="87"/>
    </row>
    <row r="57" spans="2:13" ht="21" customHeight="1" x14ac:dyDescent="0.15">
      <c r="L57" s="87"/>
      <c r="M57" s="87"/>
    </row>
    <row r="58" spans="2:13" ht="4.5" customHeight="1" x14ac:dyDescent="0.15">
      <c r="L58" s="87"/>
      <c r="M58" s="87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87"/>
      <c r="M59" s="87"/>
    </row>
    <row r="60" spans="2:13" ht="15.6" customHeight="1" x14ac:dyDescent="0.15">
      <c r="B60" s="4"/>
      <c r="C60" s="4"/>
      <c r="D60" s="4"/>
      <c r="E60" s="4"/>
      <c r="F60" s="4"/>
      <c r="G60" s="4"/>
      <c r="H60" s="4"/>
      <c r="I60" s="4"/>
      <c r="L60" s="87"/>
      <c r="M60" s="87"/>
    </row>
    <row r="61" spans="2:13" ht="15.6" customHeight="1" x14ac:dyDescent="0.15">
      <c r="L61" s="87"/>
      <c r="M61" s="87"/>
    </row>
    <row r="62" spans="2:13" ht="15.6" customHeight="1" x14ac:dyDescent="0.15">
      <c r="L62" s="87"/>
      <c r="M62" s="87"/>
    </row>
    <row r="63" spans="2:13" ht="15.6" customHeight="1" x14ac:dyDescent="0.15">
      <c r="L63" s="87"/>
      <c r="M63" s="87"/>
    </row>
    <row r="64" spans="2:13" ht="15.6" customHeight="1" x14ac:dyDescent="0.15">
      <c r="L64" s="87"/>
      <c r="M64" s="87"/>
    </row>
    <row r="65" spans="2:13" s="4" customFormat="1" ht="12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87"/>
      <c r="M65" s="87"/>
    </row>
    <row r="66" spans="2:13" ht="18" customHeight="1" x14ac:dyDescent="0.15">
      <c r="J66" s="4"/>
      <c r="K66" s="4"/>
      <c r="L66" s="89"/>
      <c r="M66" s="89"/>
    </row>
    <row r="67" spans="2:13" ht="27" customHeight="1" x14ac:dyDescent="0.15"/>
    <row r="69" spans="2:13" ht="18" customHeight="1" x14ac:dyDescent="0.15">
      <c r="L69" s="87"/>
      <c r="M69" s="87"/>
    </row>
    <row r="70" spans="2:13" ht="18" customHeight="1" x14ac:dyDescent="0.15">
      <c r="L70" s="87"/>
      <c r="M70" s="87"/>
    </row>
    <row r="71" spans="2:13" ht="18" customHeight="1" x14ac:dyDescent="0.15">
      <c r="L71" s="87"/>
      <c r="M71" s="87"/>
    </row>
    <row r="72" spans="2:13" ht="18" customHeight="1" x14ac:dyDescent="0.15">
      <c r="L72" s="87"/>
      <c r="M72" s="87"/>
    </row>
    <row r="73" spans="2:13" ht="18" customHeight="1" x14ac:dyDescent="0.15">
      <c r="L73" s="87"/>
      <c r="M73" s="87"/>
    </row>
    <row r="74" spans="2:13" ht="18" customHeight="1" x14ac:dyDescent="0.15">
      <c r="L74" s="87"/>
      <c r="M74" s="87"/>
    </row>
    <row r="75" spans="2:13" ht="18" customHeight="1" x14ac:dyDescent="0.15">
      <c r="L75" s="87"/>
      <c r="M75" s="87"/>
    </row>
    <row r="76" spans="2:13" ht="18" customHeight="1" x14ac:dyDescent="0.15">
      <c r="L76" s="87"/>
      <c r="M76" s="87"/>
    </row>
    <row r="77" spans="2:13" ht="18" customHeight="1" x14ac:dyDescent="0.15">
      <c r="L77" s="87"/>
      <c r="M77" s="87"/>
    </row>
    <row r="78" spans="2:13" ht="18" customHeight="1" x14ac:dyDescent="0.15">
      <c r="L78" s="87"/>
      <c r="M78" s="87"/>
    </row>
    <row r="79" spans="2:13" ht="18" customHeight="1" x14ac:dyDescent="0.15">
      <c r="L79" s="87"/>
      <c r="M79" s="87"/>
    </row>
    <row r="80" spans="2:13" ht="18" customHeight="1" x14ac:dyDescent="0.15">
      <c r="L80" s="87"/>
      <c r="M80" s="87"/>
    </row>
    <row r="81" spans="12:13" ht="18" customHeight="1" x14ac:dyDescent="0.15">
      <c r="L81" s="87"/>
      <c r="M81" s="87"/>
    </row>
    <row r="82" spans="12:13" ht="18" customHeight="1" x14ac:dyDescent="0.15">
      <c r="L82" s="87"/>
      <c r="M82" s="87"/>
    </row>
    <row r="83" spans="12:13" ht="18" customHeight="1" x14ac:dyDescent="0.15">
      <c r="L83" s="87"/>
      <c r="M83" s="87"/>
    </row>
    <row r="84" spans="12:13" ht="18" customHeight="1" x14ac:dyDescent="0.15">
      <c r="L84" s="87"/>
      <c r="M84" s="87"/>
    </row>
    <row r="85" spans="12:13" ht="18" customHeight="1" x14ac:dyDescent="0.15">
      <c r="L85" s="87"/>
      <c r="M85" s="87"/>
    </row>
    <row r="86" spans="12:13" ht="18" customHeight="1" x14ac:dyDescent="0.15">
      <c r="L86" s="87"/>
      <c r="M86" s="87"/>
    </row>
    <row r="87" spans="12:13" ht="18" customHeight="1" x14ac:dyDescent="0.15">
      <c r="L87" s="87"/>
      <c r="M87" s="87"/>
    </row>
    <row r="88" spans="12:13" ht="18" customHeight="1" x14ac:dyDescent="0.15">
      <c r="L88" s="87"/>
      <c r="M88" s="87"/>
    </row>
    <row r="89" spans="12:13" ht="18" customHeight="1" x14ac:dyDescent="0.15">
      <c r="L89" s="87"/>
      <c r="M89" s="87"/>
    </row>
    <row r="90" spans="12:13" ht="18" customHeight="1" x14ac:dyDescent="0.15">
      <c r="L90" s="87"/>
      <c r="M90" s="87"/>
    </row>
    <row r="91" spans="12:13" ht="18" customHeight="1" x14ac:dyDescent="0.15">
      <c r="L91" s="87"/>
      <c r="M91" s="87"/>
    </row>
    <row r="92" spans="12:13" ht="18" customHeight="1" x14ac:dyDescent="0.15">
      <c r="L92" s="87"/>
      <c r="M92" s="87"/>
    </row>
    <row r="93" spans="12:13" ht="18" customHeight="1" x14ac:dyDescent="0.15">
      <c r="L93" s="87"/>
      <c r="M93" s="87"/>
    </row>
    <row r="94" spans="12:13" ht="18" customHeight="1" x14ac:dyDescent="0.15">
      <c r="L94" s="87"/>
      <c r="M94" s="87"/>
    </row>
    <row r="95" spans="12:13" ht="18" customHeight="1" x14ac:dyDescent="0.15">
      <c r="L95" s="87"/>
      <c r="M95" s="87"/>
    </row>
    <row r="96" spans="12:13" ht="18" customHeight="1" x14ac:dyDescent="0.15">
      <c r="L96" s="87"/>
      <c r="M96" s="87"/>
    </row>
    <row r="97" spans="2:13" ht="18" customHeight="1" x14ac:dyDescent="0.15">
      <c r="L97" s="87"/>
      <c r="M97" s="87"/>
    </row>
    <row r="98" spans="2:13" ht="18" customHeight="1" x14ac:dyDescent="0.15">
      <c r="L98" s="87"/>
      <c r="M98" s="87"/>
    </row>
    <row r="99" spans="2:13" s="3" customFormat="1" ht="18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87"/>
      <c r="M99" s="87"/>
    </row>
    <row r="100" spans="2:13" s="4" customFormat="1" ht="12.95" customHeight="1" x14ac:dyDescent="0.15">
      <c r="B100" s="1"/>
      <c r="C100" s="1"/>
      <c r="D100" s="1"/>
      <c r="E100" s="1"/>
      <c r="F100" s="1"/>
      <c r="G100" s="1"/>
      <c r="H100" s="1"/>
      <c r="I100" s="1"/>
      <c r="J100" s="3"/>
      <c r="K100" s="3"/>
      <c r="L100" s="90"/>
      <c r="M100" s="90"/>
    </row>
    <row r="101" spans="2:13" ht="18" customHeight="1" x14ac:dyDescent="0.15">
      <c r="J101" s="4"/>
      <c r="K101" s="4"/>
      <c r="L101" s="89"/>
      <c r="M101" s="89"/>
    </row>
    <row r="102" spans="2:13" ht="27" customHeight="1" x14ac:dyDescent="0.15"/>
    <row r="104" spans="2:13" ht="18" customHeight="1" x14ac:dyDescent="0.15">
      <c r="L104" s="87"/>
      <c r="M104" s="87"/>
    </row>
    <row r="105" spans="2:13" ht="18" customHeight="1" x14ac:dyDescent="0.15">
      <c r="L105" s="87"/>
      <c r="M105" s="87"/>
    </row>
    <row r="106" spans="2:13" ht="18" customHeight="1" x14ac:dyDescent="0.15">
      <c r="L106" s="87"/>
      <c r="M106" s="87"/>
    </row>
    <row r="107" spans="2:13" ht="18" customHeight="1" x14ac:dyDescent="0.15">
      <c r="L107" s="87"/>
      <c r="M107" s="87"/>
    </row>
    <row r="108" spans="2:13" ht="18" customHeight="1" x14ac:dyDescent="0.15">
      <c r="L108" s="87"/>
      <c r="M108" s="87"/>
    </row>
    <row r="109" spans="2:13" ht="18" customHeight="1" x14ac:dyDescent="0.15">
      <c r="L109" s="87"/>
      <c r="M109" s="87"/>
    </row>
    <row r="110" spans="2:13" ht="18" customHeight="1" x14ac:dyDescent="0.15">
      <c r="L110" s="87"/>
      <c r="M110" s="87"/>
    </row>
    <row r="111" spans="2:13" ht="18" customHeight="1" x14ac:dyDescent="0.15">
      <c r="L111" s="87"/>
      <c r="M111" s="87"/>
    </row>
    <row r="112" spans="2:13" ht="18" customHeight="1" x14ac:dyDescent="0.15">
      <c r="L112" s="87"/>
      <c r="M112" s="87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87"/>
      <c r="M113" s="87"/>
    </row>
    <row r="114" spans="2:13" ht="18" customHeight="1" x14ac:dyDescent="0.15">
      <c r="B114" s="4"/>
      <c r="C114" s="4"/>
      <c r="D114" s="4"/>
      <c r="E114" s="4"/>
      <c r="F114" s="4"/>
      <c r="G114" s="4"/>
      <c r="H114" s="4"/>
      <c r="I114" s="4"/>
      <c r="L114" s="87"/>
      <c r="M114" s="87"/>
    </row>
    <row r="115" spans="2:13" ht="18" customHeight="1" x14ac:dyDescent="0.15">
      <c r="L115" s="87"/>
      <c r="M115" s="87"/>
    </row>
    <row r="116" spans="2:13" ht="18" customHeight="1" x14ac:dyDescent="0.15">
      <c r="L116" s="87"/>
      <c r="M116" s="87"/>
    </row>
    <row r="117" spans="2:13" ht="18" customHeight="1" x14ac:dyDescent="0.15">
      <c r="L117" s="87"/>
      <c r="M117" s="87"/>
    </row>
    <row r="118" spans="2:13" ht="18" customHeight="1" x14ac:dyDescent="0.15">
      <c r="L118" s="87"/>
      <c r="M118" s="87"/>
    </row>
    <row r="119" spans="2:13" ht="18" customHeight="1" x14ac:dyDescent="0.15">
      <c r="L119" s="87"/>
      <c r="M119" s="87"/>
    </row>
    <row r="120" spans="2:13" ht="18" customHeight="1" x14ac:dyDescent="0.15">
      <c r="L120" s="87"/>
      <c r="M120" s="87"/>
    </row>
    <row r="121" spans="2:13" ht="18" customHeight="1" x14ac:dyDescent="0.15">
      <c r="L121" s="87"/>
      <c r="M121" s="87"/>
    </row>
    <row r="122" spans="2:13" ht="18" customHeight="1" x14ac:dyDescent="0.15">
      <c r="L122" s="87"/>
      <c r="M122" s="87"/>
    </row>
    <row r="123" spans="2:13" ht="18" customHeight="1" x14ac:dyDescent="0.15">
      <c r="L123" s="87"/>
      <c r="M123" s="87"/>
    </row>
    <row r="124" spans="2:13" ht="18" customHeight="1" x14ac:dyDescent="0.15">
      <c r="L124" s="87"/>
      <c r="M124" s="87"/>
    </row>
    <row r="125" spans="2:13" ht="18" customHeight="1" x14ac:dyDescent="0.15">
      <c r="L125" s="87"/>
      <c r="M125" s="87"/>
    </row>
    <row r="126" spans="2:13" ht="18" customHeight="1" x14ac:dyDescent="0.15">
      <c r="L126" s="87"/>
      <c r="M126" s="87"/>
    </row>
    <row r="127" spans="2:13" ht="18" customHeight="1" x14ac:dyDescent="0.15">
      <c r="L127" s="87"/>
      <c r="M127" s="87"/>
    </row>
    <row r="128" spans="2:13" ht="18" customHeight="1" x14ac:dyDescent="0.15">
      <c r="L128" s="87"/>
      <c r="M128" s="87"/>
    </row>
    <row r="129" spans="2:13" ht="18" customHeight="1" x14ac:dyDescent="0.15">
      <c r="L129" s="87"/>
      <c r="M129" s="87"/>
    </row>
    <row r="130" spans="2:13" ht="18" customHeight="1" x14ac:dyDescent="0.15">
      <c r="L130" s="87"/>
      <c r="M130" s="87"/>
    </row>
    <row r="131" spans="2:13" ht="18" customHeight="1" x14ac:dyDescent="0.15">
      <c r="L131" s="87"/>
      <c r="M131" s="87"/>
    </row>
    <row r="132" spans="2:13" ht="18" customHeight="1" x14ac:dyDescent="0.15">
      <c r="L132" s="87"/>
      <c r="M132" s="87"/>
    </row>
    <row r="133" spans="2:13" ht="18" customHeight="1" x14ac:dyDescent="0.15">
      <c r="L133" s="87"/>
      <c r="M133" s="87"/>
    </row>
    <row r="134" spans="2:13" ht="18" customHeight="1" x14ac:dyDescent="0.15">
      <c r="L134" s="87"/>
      <c r="M134" s="87"/>
    </row>
    <row r="135" spans="2:13" ht="18" customHeight="1" x14ac:dyDescent="0.15">
      <c r="L135" s="87"/>
      <c r="M135" s="87"/>
    </row>
    <row r="136" spans="2:13" ht="18" customHeight="1" x14ac:dyDescent="0.15">
      <c r="L136" s="87"/>
      <c r="M136" s="87"/>
    </row>
    <row r="137" spans="2:13" ht="18" customHeight="1" x14ac:dyDescent="0.15">
      <c r="L137" s="87"/>
      <c r="M137" s="87"/>
    </row>
    <row r="138" spans="2:13" ht="18" customHeight="1" x14ac:dyDescent="0.15">
      <c r="L138" s="87"/>
      <c r="M138" s="87"/>
    </row>
    <row r="139" spans="2:13" ht="18" customHeight="1" x14ac:dyDescent="0.15">
      <c r="L139" s="87"/>
      <c r="M139" s="87"/>
    </row>
    <row r="140" spans="2:13" ht="18" customHeight="1" x14ac:dyDescent="0.15">
      <c r="L140" s="87"/>
      <c r="M140" s="87"/>
    </row>
    <row r="141" spans="2:13" s="3" customFormat="1" ht="18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87"/>
      <c r="M141" s="87"/>
    </row>
    <row r="142" spans="2:13" s="4" customFormat="1" ht="12.95" customHeight="1" x14ac:dyDescent="0.15"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90"/>
      <c r="M142" s="90"/>
    </row>
    <row r="143" spans="2:13" ht="18" customHeight="1" x14ac:dyDescent="0.15">
      <c r="J143" s="4"/>
      <c r="K143" s="4"/>
      <c r="L143" s="89"/>
      <c r="M143" s="89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87"/>
      <c r="M146" s="87"/>
    </row>
    <row r="147" spans="12:13" ht="14.45" customHeight="1" x14ac:dyDescent="0.15">
      <c r="L147" s="87"/>
      <c r="M147" s="87"/>
    </row>
    <row r="148" spans="12:13" ht="14.45" customHeight="1" x14ac:dyDescent="0.15">
      <c r="L148" s="87"/>
      <c r="M148" s="87"/>
    </row>
    <row r="149" spans="12:13" ht="14.45" customHeight="1" x14ac:dyDescent="0.15">
      <c r="L149" s="87"/>
      <c r="M149" s="87"/>
    </row>
    <row r="150" spans="12:13" ht="14.45" customHeight="1" x14ac:dyDescent="0.15">
      <c r="L150" s="87"/>
      <c r="M150" s="87"/>
    </row>
    <row r="151" spans="12:13" ht="14.45" customHeight="1" x14ac:dyDescent="0.15">
      <c r="L151" s="87"/>
      <c r="M151" s="87"/>
    </row>
    <row r="152" spans="12:13" ht="14.45" customHeight="1" x14ac:dyDescent="0.15">
      <c r="L152" s="87"/>
      <c r="M152" s="87"/>
    </row>
    <row r="153" spans="12:13" ht="14.45" customHeight="1" x14ac:dyDescent="0.15">
      <c r="L153" s="87"/>
      <c r="M153" s="87"/>
    </row>
    <row r="154" spans="12:13" ht="14.45" customHeight="1" x14ac:dyDescent="0.15">
      <c r="L154" s="87"/>
      <c r="M154" s="87"/>
    </row>
    <row r="155" spans="12:13" ht="14.45" customHeight="1" x14ac:dyDescent="0.15">
      <c r="L155" s="87"/>
      <c r="M155" s="87"/>
    </row>
    <row r="156" spans="12:13" ht="14.45" customHeight="1" x14ac:dyDescent="0.15">
      <c r="L156" s="87"/>
      <c r="M156" s="87"/>
    </row>
    <row r="157" spans="12:13" ht="14.45" customHeight="1" x14ac:dyDescent="0.15">
      <c r="L157" s="87"/>
      <c r="M157" s="87"/>
    </row>
    <row r="158" spans="12:13" ht="14.45" customHeight="1" x14ac:dyDescent="0.15">
      <c r="L158" s="87"/>
      <c r="M158" s="87"/>
    </row>
    <row r="159" spans="12:13" ht="14.45" customHeight="1" x14ac:dyDescent="0.15">
      <c r="L159" s="87"/>
      <c r="M159" s="87"/>
    </row>
    <row r="160" spans="12:13" ht="14.45" customHeight="1" x14ac:dyDescent="0.15">
      <c r="L160" s="87"/>
      <c r="M160" s="87"/>
    </row>
    <row r="161" spans="2:13" ht="14.45" customHeight="1" x14ac:dyDescent="0.15">
      <c r="L161" s="87"/>
      <c r="M161" s="87"/>
    </row>
    <row r="162" spans="2:13" ht="14.45" customHeight="1" x14ac:dyDescent="0.15">
      <c r="L162" s="87"/>
      <c r="M162" s="87"/>
    </row>
    <row r="163" spans="2:13" ht="14.45" customHeight="1" x14ac:dyDescent="0.15">
      <c r="L163" s="87"/>
      <c r="M163" s="87"/>
    </row>
    <row r="164" spans="2:13" ht="14.45" customHeight="1" x14ac:dyDescent="0.15">
      <c r="L164" s="87"/>
      <c r="M164" s="87"/>
    </row>
    <row r="165" spans="2:13" ht="14.45" customHeight="1" x14ac:dyDescent="0.15">
      <c r="L165" s="87"/>
      <c r="M165" s="87"/>
    </row>
    <row r="166" spans="2:13" ht="14.45" customHeight="1" x14ac:dyDescent="0.15">
      <c r="L166" s="87"/>
      <c r="M166" s="87"/>
    </row>
    <row r="167" spans="2:13" ht="14.45" customHeight="1" x14ac:dyDescent="0.15">
      <c r="L167" s="87"/>
      <c r="M167" s="87"/>
    </row>
    <row r="168" spans="2:13" ht="14.45" customHeight="1" x14ac:dyDescent="0.15">
      <c r="L168" s="87"/>
      <c r="M168" s="87"/>
    </row>
    <row r="169" spans="2:13" ht="14.45" customHeight="1" x14ac:dyDescent="0.15">
      <c r="L169" s="87"/>
      <c r="M169" s="87"/>
    </row>
    <row r="170" spans="2:13" ht="14.45" customHeight="1" x14ac:dyDescent="0.15">
      <c r="L170" s="87"/>
      <c r="M170" s="87"/>
    </row>
    <row r="171" spans="2:13" ht="14.45" customHeight="1" x14ac:dyDescent="0.15">
      <c r="L171" s="87"/>
      <c r="M171" s="87"/>
    </row>
    <row r="172" spans="2:13" ht="14.45" customHeight="1" x14ac:dyDescent="0.15">
      <c r="L172" s="87"/>
      <c r="M172" s="87"/>
    </row>
    <row r="173" spans="2:13" ht="14.45" customHeight="1" x14ac:dyDescent="0.15">
      <c r="B173" s="7"/>
      <c r="C173" s="7"/>
      <c r="D173" s="7"/>
      <c r="E173" s="7"/>
      <c r="F173" s="7"/>
      <c r="G173" s="7"/>
      <c r="H173" s="7"/>
      <c r="I173" s="7"/>
      <c r="L173" s="87"/>
      <c r="M173" s="87"/>
    </row>
    <row r="174" spans="2:13" ht="14.45" customHeight="1" x14ac:dyDescent="0.15">
      <c r="L174" s="87"/>
      <c r="M174" s="87"/>
    </row>
    <row r="175" spans="2:13" ht="14.45" customHeight="1" x14ac:dyDescent="0.15">
      <c r="B175" s="22"/>
      <c r="C175" s="22"/>
      <c r="D175" s="22"/>
      <c r="E175" s="22"/>
      <c r="F175" s="22"/>
      <c r="G175" s="22"/>
      <c r="H175" s="22"/>
      <c r="I175" s="22"/>
      <c r="L175" s="87"/>
      <c r="M175" s="87"/>
    </row>
    <row r="176" spans="2:13" ht="14.45" customHeight="1" x14ac:dyDescent="0.15">
      <c r="B176" s="22"/>
      <c r="C176" s="22"/>
      <c r="D176" s="22"/>
      <c r="E176" s="22"/>
      <c r="F176" s="22"/>
      <c r="G176" s="22"/>
      <c r="H176" s="22"/>
      <c r="I176" s="22"/>
      <c r="L176" s="87"/>
      <c r="M176" s="87"/>
    </row>
    <row r="177" spans="2:13" ht="14.45" customHeight="1" x14ac:dyDescent="0.15">
      <c r="B177" s="22"/>
      <c r="C177" s="22"/>
      <c r="D177" s="22"/>
      <c r="E177" s="22"/>
      <c r="F177" s="22"/>
      <c r="G177" s="22"/>
      <c r="H177" s="22"/>
      <c r="I177" s="22"/>
      <c r="L177" s="87"/>
      <c r="M177" s="87"/>
    </row>
    <row r="178" spans="2:13" ht="14.45" customHeight="1" x14ac:dyDescent="0.15">
      <c r="B178" s="22"/>
      <c r="C178" s="22"/>
      <c r="D178" s="22"/>
      <c r="E178" s="22"/>
      <c r="F178" s="22"/>
      <c r="G178" s="22"/>
      <c r="H178" s="22"/>
      <c r="I178" s="22"/>
      <c r="L178" s="87"/>
      <c r="M178" s="87"/>
    </row>
    <row r="179" spans="2:13" ht="14.45" customHeight="1" x14ac:dyDescent="0.15">
      <c r="B179" s="22"/>
      <c r="C179" s="22"/>
      <c r="D179" s="22"/>
      <c r="E179" s="22"/>
      <c r="F179" s="22"/>
      <c r="G179" s="22"/>
      <c r="H179" s="22"/>
      <c r="I179" s="22"/>
      <c r="L179" s="87"/>
      <c r="M179" s="87"/>
    </row>
    <row r="180" spans="2:13" ht="14.45" customHeight="1" x14ac:dyDescent="0.15">
      <c r="B180" s="22"/>
      <c r="C180" s="22"/>
      <c r="D180" s="22"/>
      <c r="E180" s="22"/>
      <c r="F180" s="22"/>
      <c r="G180" s="22"/>
      <c r="H180" s="22"/>
      <c r="I180" s="22"/>
      <c r="L180" s="87"/>
      <c r="M180" s="87"/>
    </row>
    <row r="181" spans="2:13" ht="14.45" customHeight="1" x14ac:dyDescent="0.15">
      <c r="B181" s="22"/>
      <c r="C181" s="22"/>
      <c r="D181" s="22"/>
      <c r="E181" s="22"/>
      <c r="F181" s="22"/>
      <c r="G181" s="22"/>
      <c r="H181" s="22"/>
      <c r="I181" s="22"/>
      <c r="L181" s="87"/>
      <c r="M181" s="87"/>
    </row>
    <row r="182" spans="2:13" ht="14.45" customHeight="1" x14ac:dyDescent="0.15">
      <c r="B182" s="22"/>
      <c r="C182" s="22"/>
      <c r="D182" s="22"/>
      <c r="E182" s="22"/>
      <c r="F182" s="22"/>
      <c r="G182" s="22"/>
      <c r="H182" s="22"/>
      <c r="I182" s="22"/>
      <c r="L182" s="87"/>
      <c r="M182" s="87"/>
    </row>
    <row r="183" spans="2:13" ht="14.45" customHeight="1" x14ac:dyDescent="0.15">
      <c r="B183" s="22"/>
      <c r="C183" s="22"/>
      <c r="D183" s="22"/>
      <c r="E183" s="22"/>
      <c r="F183" s="22"/>
      <c r="G183" s="22"/>
      <c r="H183" s="22"/>
      <c r="I183" s="22"/>
      <c r="L183" s="87"/>
      <c r="M183" s="87"/>
    </row>
    <row r="184" spans="2:13" ht="14.45" customHeight="1" x14ac:dyDescent="0.15">
      <c r="B184" s="22"/>
      <c r="C184" s="22"/>
      <c r="D184" s="22"/>
      <c r="E184" s="22"/>
      <c r="F184" s="22"/>
      <c r="G184" s="22"/>
      <c r="H184" s="22"/>
      <c r="I184" s="22"/>
      <c r="L184" s="87"/>
      <c r="M184" s="87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87"/>
      <c r="M185" s="87"/>
    </row>
    <row r="186" spans="2:13" ht="14.45" customHeight="1" x14ac:dyDescent="0.15">
      <c r="L186" s="87"/>
      <c r="M186" s="87"/>
    </row>
    <row r="187" spans="2:13" ht="14.45" customHeight="1" x14ac:dyDescent="0.15">
      <c r="L187" s="87"/>
      <c r="M187" s="87"/>
    </row>
    <row r="188" spans="2:13" ht="14.45" customHeight="1" x14ac:dyDescent="0.15">
      <c r="L188" s="87"/>
      <c r="M188" s="87"/>
    </row>
    <row r="189" spans="2:13" ht="14.45" customHeight="1" x14ac:dyDescent="0.15">
      <c r="L189" s="87"/>
      <c r="M189" s="87"/>
    </row>
    <row r="190" spans="2:13" ht="14.45" customHeight="1" x14ac:dyDescent="0.15">
      <c r="L190" s="87"/>
      <c r="M190" s="87"/>
    </row>
    <row r="191" spans="2:13" ht="14.45" customHeight="1" x14ac:dyDescent="0.15">
      <c r="L191" s="87"/>
      <c r="M191" s="87"/>
    </row>
    <row r="192" spans="2:13" ht="14.45" customHeight="1" x14ac:dyDescent="0.15">
      <c r="L192" s="87"/>
      <c r="M192" s="87"/>
    </row>
    <row r="193" spans="2:13" ht="14.45" customHeight="1" x14ac:dyDescent="0.15">
      <c r="L193" s="87"/>
      <c r="M193" s="87"/>
    </row>
    <row r="194" spans="2:13" ht="14.45" customHeight="1" x14ac:dyDescent="0.15">
      <c r="L194" s="87"/>
      <c r="M194" s="87"/>
    </row>
    <row r="195" spans="2:13" s="3" customFormat="1" ht="14.4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7"/>
      <c r="M195" s="87"/>
    </row>
    <row r="196" spans="2:13" s="4" customFormat="1" ht="12.95" customHeight="1" x14ac:dyDescent="0.15">
      <c r="B196" s="1"/>
      <c r="C196" s="1"/>
      <c r="D196" s="1"/>
      <c r="E196" s="1"/>
      <c r="F196" s="1"/>
      <c r="G196" s="1"/>
      <c r="H196" s="1"/>
      <c r="I196" s="1"/>
      <c r="J196" s="3"/>
      <c r="K196" s="3"/>
      <c r="L196" s="91"/>
      <c r="M196" s="91"/>
    </row>
    <row r="197" spans="2:13" ht="18" customHeight="1" x14ac:dyDescent="0.15">
      <c r="J197" s="4"/>
      <c r="K197" s="4"/>
      <c r="L197" s="89"/>
      <c r="M197" s="89"/>
    </row>
    <row r="198" spans="2:13" ht="27" customHeight="1" x14ac:dyDescent="0.15"/>
    <row r="199" spans="2:13" ht="13.5" customHeight="1" x14ac:dyDescent="0.15"/>
    <row r="200" spans="2:13" ht="13.5" customHeight="1" x14ac:dyDescent="0.15">
      <c r="L200" s="87"/>
      <c r="M200" s="87"/>
    </row>
    <row r="201" spans="2:13" ht="13.5" customHeight="1" x14ac:dyDescent="0.15">
      <c r="L201" s="87"/>
      <c r="M201" s="87"/>
    </row>
    <row r="202" spans="2:13" ht="13.5" customHeight="1" x14ac:dyDescent="0.15">
      <c r="L202" s="87"/>
      <c r="M202" s="87"/>
    </row>
    <row r="203" spans="2:13" ht="13.5" customHeight="1" x14ac:dyDescent="0.15">
      <c r="L203" s="87"/>
      <c r="M203" s="87"/>
    </row>
    <row r="204" spans="2:13" ht="13.5" customHeight="1" x14ac:dyDescent="0.15">
      <c r="L204" s="87"/>
      <c r="M204" s="87"/>
    </row>
    <row r="205" spans="2:13" ht="13.5" customHeight="1" x14ac:dyDescent="0.15">
      <c r="L205" s="87"/>
      <c r="M205" s="87"/>
    </row>
    <row r="206" spans="2:13" ht="13.5" customHeight="1" x14ac:dyDescent="0.15">
      <c r="L206" s="87"/>
      <c r="M206" s="87"/>
    </row>
    <row r="207" spans="2:13" ht="13.5" customHeight="1" x14ac:dyDescent="0.15">
      <c r="L207" s="87"/>
      <c r="M207" s="87"/>
    </row>
    <row r="208" spans="2:13" ht="13.5" customHeight="1" x14ac:dyDescent="0.15">
      <c r="L208" s="87"/>
      <c r="M208" s="87"/>
    </row>
    <row r="209" spans="12:13" ht="13.5" customHeight="1" x14ac:dyDescent="0.15">
      <c r="L209" s="87"/>
      <c r="M209" s="87"/>
    </row>
    <row r="210" spans="12:13" ht="13.5" customHeight="1" x14ac:dyDescent="0.15">
      <c r="L210" s="87"/>
      <c r="M210" s="87"/>
    </row>
    <row r="211" spans="12:13" ht="13.5" customHeight="1" x14ac:dyDescent="0.15">
      <c r="L211" s="87"/>
      <c r="M211" s="87"/>
    </row>
    <row r="212" spans="12:13" ht="13.5" customHeight="1" x14ac:dyDescent="0.15">
      <c r="L212" s="87"/>
      <c r="M212" s="87"/>
    </row>
    <row r="213" spans="12:13" ht="13.5" customHeight="1" x14ac:dyDescent="0.15">
      <c r="L213" s="87"/>
      <c r="M213" s="87"/>
    </row>
    <row r="214" spans="12:13" ht="13.5" customHeight="1" x14ac:dyDescent="0.15">
      <c r="L214" s="87"/>
      <c r="M214" s="87"/>
    </row>
    <row r="215" spans="12:13" ht="13.5" customHeight="1" x14ac:dyDescent="0.15">
      <c r="L215" s="87"/>
      <c r="M215" s="87"/>
    </row>
    <row r="216" spans="12:13" ht="13.5" customHeight="1" x14ac:dyDescent="0.15">
      <c r="L216" s="87"/>
      <c r="M216" s="87"/>
    </row>
    <row r="217" spans="12:13" ht="13.5" customHeight="1" x14ac:dyDescent="0.15">
      <c r="L217" s="87"/>
      <c r="M217" s="87"/>
    </row>
    <row r="218" spans="12:13" ht="13.5" customHeight="1" x14ac:dyDescent="0.15">
      <c r="L218" s="87"/>
      <c r="M218" s="87"/>
    </row>
    <row r="219" spans="12:13" ht="13.5" customHeight="1" x14ac:dyDescent="0.15">
      <c r="L219" s="87"/>
      <c r="M219" s="87"/>
    </row>
    <row r="220" spans="12:13" ht="13.5" customHeight="1" x14ac:dyDescent="0.15">
      <c r="L220" s="87"/>
      <c r="M220" s="87"/>
    </row>
    <row r="221" spans="12:13" ht="13.5" customHeight="1" x14ac:dyDescent="0.15">
      <c r="L221" s="87"/>
      <c r="M221" s="87"/>
    </row>
    <row r="222" spans="12:13" ht="13.5" customHeight="1" x14ac:dyDescent="0.15">
      <c r="L222" s="87"/>
      <c r="M222" s="87"/>
    </row>
    <row r="223" spans="12:13" ht="13.5" customHeight="1" x14ac:dyDescent="0.15">
      <c r="L223" s="87"/>
      <c r="M223" s="87"/>
    </row>
    <row r="224" spans="12:13" ht="13.5" customHeight="1" x14ac:dyDescent="0.15">
      <c r="L224" s="87"/>
      <c r="M224" s="87"/>
    </row>
    <row r="225" spans="12:13" ht="13.5" customHeight="1" x14ac:dyDescent="0.15">
      <c r="L225" s="87"/>
      <c r="M225" s="87"/>
    </row>
    <row r="226" spans="12:13" ht="13.5" customHeight="1" x14ac:dyDescent="0.15">
      <c r="L226" s="87"/>
      <c r="M226" s="87"/>
    </row>
    <row r="227" spans="12:13" ht="13.5" customHeight="1" x14ac:dyDescent="0.15">
      <c r="L227" s="87"/>
      <c r="M227" s="87"/>
    </row>
    <row r="228" spans="12:13" ht="13.5" customHeight="1" x14ac:dyDescent="0.15">
      <c r="L228" s="87"/>
      <c r="M228" s="87"/>
    </row>
    <row r="229" spans="12:13" ht="13.5" customHeight="1" x14ac:dyDescent="0.15">
      <c r="L229" s="87"/>
      <c r="M229" s="87"/>
    </row>
    <row r="230" spans="12:13" ht="13.5" customHeight="1" x14ac:dyDescent="0.15">
      <c r="L230" s="87"/>
      <c r="M230" s="87"/>
    </row>
    <row r="231" spans="12:13" ht="13.5" customHeight="1" x14ac:dyDescent="0.15">
      <c r="L231" s="87"/>
      <c r="M231" s="87"/>
    </row>
    <row r="232" spans="12:13" ht="13.5" customHeight="1" x14ac:dyDescent="0.15">
      <c r="L232" s="87"/>
      <c r="M232" s="87"/>
    </row>
    <row r="233" spans="12:13" ht="13.5" customHeight="1" x14ac:dyDescent="0.15">
      <c r="L233" s="87"/>
      <c r="M233" s="87"/>
    </row>
    <row r="234" spans="12:13" ht="13.5" customHeight="1" x14ac:dyDescent="0.15">
      <c r="L234" s="87"/>
      <c r="M234" s="87"/>
    </row>
    <row r="235" spans="12:13" ht="13.5" customHeight="1" x14ac:dyDescent="0.15">
      <c r="L235" s="87"/>
      <c r="M235" s="87"/>
    </row>
    <row r="236" spans="12:13" ht="13.5" customHeight="1" x14ac:dyDescent="0.15">
      <c r="L236" s="87"/>
      <c r="M236" s="87"/>
    </row>
    <row r="237" spans="12:13" ht="13.5" customHeight="1" x14ac:dyDescent="0.15">
      <c r="L237" s="87"/>
      <c r="M237" s="87"/>
    </row>
    <row r="238" spans="12:13" ht="13.5" customHeight="1" x14ac:dyDescent="0.15">
      <c r="L238" s="87"/>
      <c r="M238" s="87"/>
    </row>
    <row r="239" spans="12:13" ht="13.5" customHeight="1" x14ac:dyDescent="0.15">
      <c r="L239" s="87"/>
      <c r="M239" s="87"/>
    </row>
    <row r="240" spans="12:13" ht="13.5" customHeight="1" x14ac:dyDescent="0.15">
      <c r="L240" s="87"/>
      <c r="M240" s="87"/>
    </row>
    <row r="241" spans="1:13" ht="13.5" customHeight="1" x14ac:dyDescent="0.15">
      <c r="L241" s="87"/>
      <c r="M241" s="87"/>
    </row>
    <row r="242" spans="1:13" ht="13.5" customHeight="1" x14ac:dyDescent="0.15">
      <c r="L242" s="87"/>
      <c r="M242" s="87"/>
    </row>
    <row r="243" spans="1:13" ht="13.5" customHeight="1" x14ac:dyDescent="0.15">
      <c r="L243" s="87"/>
      <c r="M243" s="87"/>
    </row>
    <row r="244" spans="1:13" ht="13.5" customHeight="1" x14ac:dyDescent="0.15">
      <c r="L244" s="87"/>
      <c r="M244" s="87"/>
    </row>
    <row r="245" spans="1:13" ht="13.5" customHeight="1" x14ac:dyDescent="0.15">
      <c r="L245" s="87"/>
      <c r="M245" s="87"/>
    </row>
    <row r="246" spans="1:13" ht="13.5" customHeight="1" x14ac:dyDescent="0.15">
      <c r="L246" s="87"/>
      <c r="M246" s="87"/>
    </row>
    <row r="247" spans="1:13" ht="13.5" customHeight="1" x14ac:dyDescent="0.15">
      <c r="L247" s="87"/>
      <c r="M247" s="87"/>
    </row>
    <row r="248" spans="1:13" ht="13.5" customHeight="1" x14ac:dyDescent="0.15">
      <c r="L248" s="87"/>
      <c r="M248" s="87"/>
    </row>
    <row r="249" spans="1:13" ht="13.5" customHeight="1" x14ac:dyDescent="0.15">
      <c r="L249" s="87"/>
      <c r="M249" s="87"/>
    </row>
    <row r="250" spans="1:13" ht="13.5" customHeight="1" x14ac:dyDescent="0.15">
      <c r="L250" s="87"/>
      <c r="M250" s="87"/>
    </row>
    <row r="251" spans="1:13" ht="13.5" customHeight="1" x14ac:dyDescent="0.15">
      <c r="L251" s="87"/>
      <c r="M251" s="87"/>
    </row>
    <row r="252" spans="1:13" ht="13.5" customHeight="1" x14ac:dyDescent="0.15">
      <c r="L252" s="87"/>
      <c r="M252" s="87"/>
    </row>
    <row r="253" spans="1:13" ht="13.5" customHeight="1" x14ac:dyDescent="0.15">
      <c r="L253" s="87"/>
      <c r="M253" s="87"/>
    </row>
    <row r="254" spans="1:13" ht="13.5" customHeight="1" x14ac:dyDescent="0.15">
      <c r="L254" s="87"/>
      <c r="M254" s="87"/>
    </row>
    <row r="255" spans="1:13" s="7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87"/>
      <c r="M255" s="87"/>
    </row>
    <row r="256" spans="1:13" ht="15" customHeight="1" x14ac:dyDescent="0.15">
      <c r="J256" s="7"/>
      <c r="K256" s="7"/>
      <c r="L256" s="92"/>
      <c r="M256" s="92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1"/>
      <c r="M257" s="71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93"/>
      <c r="M258" s="93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93"/>
      <c r="M259" s="93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93"/>
      <c r="M260" s="93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93"/>
      <c r="M261" s="93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93"/>
      <c r="M262" s="93"/>
    </row>
    <row r="263" spans="1:13" ht="18" customHeight="1" x14ac:dyDescent="0.15">
      <c r="J263" s="3"/>
      <c r="K263" s="3"/>
      <c r="L263" s="93"/>
      <c r="M263" s="93"/>
    </row>
    <row r="264" spans="1:13" ht="18" customHeight="1" x14ac:dyDescent="0.15">
      <c r="L264" s="94"/>
      <c r="M264" s="94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94"/>
      <c r="M265" s="94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93"/>
      <c r="M266" s="93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93"/>
      <c r="M267" s="93"/>
    </row>
    <row r="268" spans="1:13" ht="18" customHeight="1" x14ac:dyDescent="0.15">
      <c r="J268" s="3"/>
      <c r="K268" s="3"/>
      <c r="L268" s="93"/>
      <c r="M268" s="93"/>
    </row>
    <row r="269" spans="1:13" ht="15" customHeight="1" x14ac:dyDescent="0.15">
      <c r="L269" s="94"/>
      <c r="M269" s="94"/>
    </row>
    <row r="270" spans="1:13" ht="15" customHeight="1" x14ac:dyDescent="0.15">
      <c r="L270" s="94"/>
      <c r="M270" s="94"/>
    </row>
    <row r="271" spans="1:13" ht="15" customHeight="1" x14ac:dyDescent="0.15">
      <c r="L271" s="94"/>
      <c r="M271" s="94"/>
    </row>
    <row r="272" spans="1:13" ht="15" customHeight="1" x14ac:dyDescent="0.15">
      <c r="L272" s="94"/>
      <c r="M272" s="94"/>
    </row>
    <row r="273" spans="12:13" ht="15" customHeight="1" x14ac:dyDescent="0.15">
      <c r="L273" s="94"/>
      <c r="M273" s="94"/>
    </row>
    <row r="274" spans="12:13" ht="15" customHeight="1" x14ac:dyDescent="0.15">
      <c r="L274" s="94"/>
      <c r="M274" s="94"/>
    </row>
    <row r="275" spans="12:13" ht="15" customHeight="1" x14ac:dyDescent="0.15">
      <c r="L275" s="94"/>
      <c r="M275" s="94"/>
    </row>
    <row r="276" spans="12:13" ht="15" customHeight="1" x14ac:dyDescent="0.15">
      <c r="L276" s="94"/>
      <c r="M276" s="94"/>
    </row>
    <row r="277" spans="12:13" ht="15" customHeight="1" x14ac:dyDescent="0.15">
      <c r="L277" s="94"/>
      <c r="M277" s="94"/>
    </row>
    <row r="278" spans="12:13" ht="15" customHeight="1" x14ac:dyDescent="0.15">
      <c r="L278" s="94"/>
      <c r="M278" s="94"/>
    </row>
    <row r="279" spans="12:13" ht="15" customHeight="1" x14ac:dyDescent="0.15">
      <c r="L279" s="94"/>
      <c r="M279" s="94"/>
    </row>
    <row r="280" spans="12:13" ht="15" customHeight="1" x14ac:dyDescent="0.15">
      <c r="L280" s="94"/>
      <c r="M280" s="94"/>
    </row>
    <row r="281" spans="12:13" ht="15" customHeight="1" x14ac:dyDescent="0.15">
      <c r="L281" s="94"/>
      <c r="M281" s="94"/>
    </row>
    <row r="282" spans="12:13" ht="15" customHeight="1" x14ac:dyDescent="0.15">
      <c r="L282" s="94"/>
      <c r="M282" s="94"/>
    </row>
    <row r="283" spans="12:13" ht="15" customHeight="1" x14ac:dyDescent="0.15">
      <c r="L283" s="94"/>
      <c r="M283" s="94"/>
    </row>
    <row r="284" spans="12:13" ht="15" customHeight="1" x14ac:dyDescent="0.15">
      <c r="L284" s="94"/>
      <c r="M284" s="94"/>
    </row>
    <row r="285" spans="12:13" ht="15" customHeight="1" x14ac:dyDescent="0.15">
      <c r="L285" s="94"/>
      <c r="M285" s="94"/>
    </row>
    <row r="286" spans="12:13" ht="15" customHeight="1" x14ac:dyDescent="0.15">
      <c r="L286" s="94"/>
      <c r="M286" s="94"/>
    </row>
    <row r="287" spans="12:13" ht="15" customHeight="1" x14ac:dyDescent="0.15">
      <c r="L287" s="94"/>
      <c r="M287" s="94"/>
    </row>
    <row r="288" spans="12:13" ht="15" customHeight="1" x14ac:dyDescent="0.15">
      <c r="L288" s="94"/>
      <c r="M288" s="94"/>
    </row>
    <row r="289" spans="12:13" ht="15" customHeight="1" x14ac:dyDescent="0.15">
      <c r="L289" s="94"/>
      <c r="M289" s="94"/>
    </row>
    <row r="290" spans="12:13" ht="15" customHeight="1" x14ac:dyDescent="0.15">
      <c r="L290" s="94"/>
      <c r="M290" s="94"/>
    </row>
    <row r="291" spans="12:13" ht="15" customHeight="1" x14ac:dyDescent="0.15">
      <c r="L291" s="94"/>
      <c r="M291" s="94"/>
    </row>
    <row r="292" spans="12:13" ht="15" customHeight="1" x14ac:dyDescent="0.15">
      <c r="L292" s="94"/>
      <c r="M292" s="94"/>
    </row>
    <row r="293" spans="12:13" ht="15" customHeight="1" x14ac:dyDescent="0.15">
      <c r="L293" s="94"/>
      <c r="M293" s="94"/>
    </row>
    <row r="294" spans="12:13" ht="15" customHeight="1" x14ac:dyDescent="0.15">
      <c r="L294" s="94"/>
      <c r="M294" s="94"/>
    </row>
    <row r="295" spans="12:13" ht="15" customHeight="1" x14ac:dyDescent="0.15">
      <c r="L295" s="94"/>
      <c r="M295" s="94"/>
    </row>
    <row r="296" spans="12:13" ht="18" customHeight="1" x14ac:dyDescent="0.15">
      <c r="L296" s="94"/>
      <c r="M296" s="94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62" t="s">
        <v>179</v>
      </c>
      <c r="C1" s="162"/>
      <c r="D1" s="162"/>
      <c r="E1" s="162"/>
      <c r="F1" s="162"/>
      <c r="G1" s="162"/>
      <c r="H1" s="162"/>
      <c r="I1" s="162"/>
      <c r="J1" s="162"/>
      <c r="K1" s="162"/>
      <c r="L1" s="162" t="s">
        <v>61</v>
      </c>
      <c r="M1" s="162"/>
    </row>
    <row r="2" spans="1:16" ht="23.25" customHeight="1" x14ac:dyDescent="0.2">
      <c r="A2" s="227" t="s">
        <v>62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8"/>
      <c r="O2" s="8"/>
      <c r="P2" s="8"/>
    </row>
    <row r="3" spans="1:16" ht="14.1" customHeight="1" x14ac:dyDescent="0.2">
      <c r="A3" s="228" t="s">
        <v>175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8"/>
      <c r="O3" s="8"/>
      <c r="P3" s="8"/>
    </row>
    <row r="4" spans="1:16" ht="14.1" customHeight="1" x14ac:dyDescent="0.2">
      <c r="A4" s="229" t="s">
        <v>176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8"/>
      <c r="O4" s="8"/>
      <c r="P4" s="8"/>
    </row>
    <row r="5" spans="1:16" ht="15.75" customHeight="1" thickBo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10"/>
      <c r="L5" s="8"/>
      <c r="M5" s="10" t="s">
        <v>167</v>
      </c>
      <c r="N5" s="8"/>
      <c r="O5" s="8"/>
      <c r="P5" s="8"/>
    </row>
    <row r="6" spans="1:16" ht="15.75" customHeight="1" thickBot="1" x14ac:dyDescent="0.25">
      <c r="A6" s="230" t="s">
        <v>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2" t="s">
        <v>2</v>
      </c>
      <c r="M6" s="233"/>
      <c r="N6" s="8"/>
      <c r="O6" s="8"/>
      <c r="P6" s="8"/>
    </row>
    <row r="7" spans="1:16" ht="15.75" customHeight="1" x14ac:dyDescent="0.15">
      <c r="A7" s="11"/>
      <c r="B7" s="12" t="s">
        <v>163</v>
      </c>
      <c r="C7" s="12"/>
      <c r="D7" s="3"/>
      <c r="E7" s="12"/>
      <c r="F7" s="12"/>
      <c r="G7" s="12"/>
      <c r="H7" s="12"/>
      <c r="L7" s="234">
        <f>L8+L23</f>
        <v>11572019566</v>
      </c>
      <c r="M7" s="235"/>
    </row>
    <row r="8" spans="1:16" ht="15.75" customHeight="1" x14ac:dyDescent="0.15">
      <c r="A8" s="11"/>
      <c r="B8" s="12"/>
      <c r="C8" s="12" t="s">
        <v>164</v>
      </c>
      <c r="D8" s="12"/>
      <c r="E8" s="12"/>
      <c r="F8" s="12"/>
      <c r="G8" s="12"/>
      <c r="H8" s="12"/>
      <c r="L8" s="234">
        <f>L9+L14+L19</f>
        <v>674834780</v>
      </c>
      <c r="M8" s="235"/>
    </row>
    <row r="9" spans="1:16" ht="15.75" customHeight="1" x14ac:dyDescent="0.15">
      <c r="A9" s="11"/>
      <c r="B9" s="12"/>
      <c r="C9" s="12"/>
      <c r="D9" s="12" t="s">
        <v>63</v>
      </c>
      <c r="E9" s="12"/>
      <c r="F9" s="12"/>
      <c r="G9" s="12"/>
      <c r="H9" s="12"/>
      <c r="L9" s="234">
        <f>SUM(L10:M13)</f>
        <v>350750375</v>
      </c>
      <c r="M9" s="235"/>
      <c r="O9" s="1" t="s">
        <v>165</v>
      </c>
    </row>
    <row r="10" spans="1:16" ht="15.75" customHeight="1" x14ac:dyDescent="0.15">
      <c r="A10" s="11"/>
      <c r="B10" s="12"/>
      <c r="C10" s="12"/>
      <c r="D10" s="12"/>
      <c r="E10" s="12" t="s">
        <v>64</v>
      </c>
      <c r="F10" s="12"/>
      <c r="G10" s="12"/>
      <c r="H10" s="12"/>
      <c r="L10" s="234">
        <f>360519871-0-6377346-19022000</f>
        <v>335120525</v>
      </c>
      <c r="M10" s="235"/>
    </row>
    <row r="11" spans="1:16" ht="15.75" customHeight="1" x14ac:dyDescent="0.15">
      <c r="A11" s="11"/>
      <c r="B11" s="12"/>
      <c r="C11" s="12"/>
      <c r="D11" s="12"/>
      <c r="E11" s="12" t="s">
        <v>65</v>
      </c>
      <c r="F11" s="12"/>
      <c r="G11" s="12"/>
      <c r="H11" s="12"/>
      <c r="L11" s="234">
        <v>6887735</v>
      </c>
      <c r="M11" s="235"/>
    </row>
    <row r="12" spans="1:16" ht="15.75" customHeight="1" x14ac:dyDescent="0.15">
      <c r="A12" s="11"/>
      <c r="B12" s="12"/>
      <c r="C12" s="12"/>
      <c r="D12" s="12"/>
      <c r="E12" s="12" t="s">
        <v>66</v>
      </c>
      <c r="F12" s="12"/>
      <c r="G12" s="12"/>
      <c r="H12" s="12"/>
      <c r="L12" s="234">
        <v>8302115</v>
      </c>
      <c r="M12" s="235"/>
    </row>
    <row r="13" spans="1:16" ht="15.75" customHeight="1" x14ac:dyDescent="0.15">
      <c r="A13" s="11"/>
      <c r="B13" s="12"/>
      <c r="C13" s="12"/>
      <c r="D13" s="12"/>
      <c r="E13" s="12" t="s">
        <v>38</v>
      </c>
      <c r="F13" s="12"/>
      <c r="G13" s="12"/>
      <c r="H13" s="12"/>
      <c r="L13" s="234">
        <v>440000</v>
      </c>
      <c r="M13" s="235"/>
    </row>
    <row r="14" spans="1:16" ht="15.75" customHeight="1" x14ac:dyDescent="0.15">
      <c r="A14" s="11"/>
      <c r="B14" s="12"/>
      <c r="C14" s="12"/>
      <c r="D14" s="12" t="s">
        <v>67</v>
      </c>
      <c r="E14" s="12"/>
      <c r="F14" s="12"/>
      <c r="G14" s="12"/>
      <c r="H14" s="12"/>
      <c r="L14" s="234">
        <f>SUM(L15:M18)</f>
        <v>322923384</v>
      </c>
      <c r="M14" s="235"/>
    </row>
    <row r="15" spans="1:16" ht="15.75" customHeight="1" x14ac:dyDescent="0.15">
      <c r="A15" s="11"/>
      <c r="B15" s="12"/>
      <c r="C15" s="12"/>
      <c r="D15" s="12"/>
      <c r="E15" s="12" t="s">
        <v>68</v>
      </c>
      <c r="F15" s="12"/>
      <c r="G15" s="12"/>
      <c r="H15" s="12"/>
      <c r="L15" s="234">
        <v>103196542</v>
      </c>
      <c r="M15" s="235"/>
    </row>
    <row r="16" spans="1:16" ht="15.75" customHeight="1" x14ac:dyDescent="0.15">
      <c r="A16" s="11"/>
      <c r="B16" s="12"/>
      <c r="C16" s="12"/>
      <c r="D16" s="12"/>
      <c r="E16" s="12" t="s">
        <v>69</v>
      </c>
      <c r="F16" s="12"/>
      <c r="G16" s="12"/>
      <c r="H16" s="12"/>
      <c r="L16" s="234">
        <v>102831207</v>
      </c>
      <c r="M16" s="235"/>
    </row>
    <row r="17" spans="1:19" ht="15.75" customHeight="1" x14ac:dyDescent="0.15">
      <c r="A17" s="11"/>
      <c r="B17" s="12"/>
      <c r="C17" s="12"/>
      <c r="D17" s="12"/>
      <c r="E17" s="12" t="s">
        <v>70</v>
      </c>
      <c r="F17" s="12"/>
      <c r="G17" s="12"/>
      <c r="H17" s="12"/>
      <c r="L17" s="234">
        <v>116895635</v>
      </c>
      <c r="M17" s="235"/>
    </row>
    <row r="18" spans="1:19" ht="15.75" customHeight="1" x14ac:dyDescent="0.15">
      <c r="A18" s="11"/>
      <c r="B18" s="12"/>
      <c r="C18" s="12"/>
      <c r="D18" s="12"/>
      <c r="E18" s="12" t="s">
        <v>38</v>
      </c>
      <c r="F18" s="12"/>
      <c r="G18" s="12"/>
      <c r="H18" s="12"/>
      <c r="L18" s="234"/>
      <c r="M18" s="235"/>
    </row>
    <row r="19" spans="1:19" ht="15.75" customHeight="1" x14ac:dyDescent="0.15">
      <c r="A19" s="11"/>
      <c r="B19" s="12"/>
      <c r="C19" s="12"/>
      <c r="D19" s="12" t="s">
        <v>71</v>
      </c>
      <c r="E19" s="12"/>
      <c r="F19" s="12"/>
      <c r="G19" s="12"/>
      <c r="H19" s="12"/>
      <c r="L19" s="234">
        <f>SUM(L20:M22)</f>
        <v>1161021</v>
      </c>
      <c r="M19" s="235"/>
      <c r="P19" s="12"/>
      <c r="Q19" s="12"/>
      <c r="R19" s="12"/>
      <c r="S19" s="12"/>
    </row>
    <row r="20" spans="1:19" ht="15.75" customHeight="1" x14ac:dyDescent="0.15">
      <c r="A20" s="11"/>
      <c r="B20" s="12"/>
      <c r="C20" s="12"/>
      <c r="D20" s="3"/>
      <c r="E20" s="3" t="s">
        <v>72</v>
      </c>
      <c r="F20" s="3"/>
      <c r="G20" s="12"/>
      <c r="H20" s="12"/>
      <c r="L20" s="234"/>
      <c r="M20" s="235"/>
      <c r="P20" s="12"/>
      <c r="Q20" s="12"/>
      <c r="R20" s="12"/>
      <c r="S20" s="12"/>
    </row>
    <row r="21" spans="1:19" ht="15.75" customHeight="1" x14ac:dyDescent="0.15">
      <c r="A21" s="11"/>
      <c r="B21" s="12"/>
      <c r="C21" s="12"/>
      <c r="D21" s="3"/>
      <c r="E21" s="12" t="s">
        <v>73</v>
      </c>
      <c r="F21" s="12"/>
      <c r="G21" s="12"/>
      <c r="H21" s="12"/>
      <c r="L21" s="234"/>
      <c r="M21" s="235"/>
      <c r="P21" s="12"/>
      <c r="Q21" s="12"/>
      <c r="R21" s="12"/>
      <c r="S21" s="12"/>
    </row>
    <row r="22" spans="1:19" ht="15.75" customHeight="1" x14ac:dyDescent="0.15">
      <c r="A22" s="11"/>
      <c r="B22" s="12"/>
      <c r="C22" s="12"/>
      <c r="D22" s="3"/>
      <c r="E22" s="12" t="s">
        <v>16</v>
      </c>
      <c r="F22" s="12"/>
      <c r="G22" s="12"/>
      <c r="H22" s="12"/>
      <c r="L22" s="234">
        <v>1161021</v>
      </c>
      <c r="M22" s="235"/>
      <c r="P22" s="12"/>
      <c r="Q22" s="12"/>
      <c r="R22" s="12"/>
      <c r="S22" s="12"/>
    </row>
    <row r="23" spans="1:19" ht="15.75" customHeight="1" x14ac:dyDescent="0.15">
      <c r="A23" s="11"/>
      <c r="B23" s="12"/>
      <c r="C23" s="141" t="s">
        <v>74</v>
      </c>
      <c r="D23" s="141"/>
      <c r="E23" s="12"/>
      <c r="F23" s="12"/>
      <c r="G23" s="12"/>
      <c r="H23" s="12"/>
      <c r="L23" s="234">
        <f>SUM(L24:M27)</f>
        <v>10897184786</v>
      </c>
      <c r="M23" s="235"/>
      <c r="P23" s="12"/>
      <c r="Q23" s="12"/>
      <c r="R23" s="12"/>
      <c r="S23" s="12"/>
    </row>
    <row r="24" spans="1:19" ht="15.75" customHeight="1" x14ac:dyDescent="0.15">
      <c r="A24" s="11"/>
      <c r="B24" s="12"/>
      <c r="C24" s="12"/>
      <c r="D24" s="12" t="s">
        <v>75</v>
      </c>
      <c r="E24" s="12"/>
      <c r="F24" s="12"/>
      <c r="G24" s="12"/>
      <c r="H24" s="12"/>
      <c r="L24" s="234">
        <v>241384981</v>
      </c>
      <c r="M24" s="235"/>
      <c r="P24" s="12"/>
      <c r="Q24" s="12"/>
      <c r="R24" s="12"/>
      <c r="S24" s="12"/>
    </row>
    <row r="25" spans="1:19" ht="15.75" customHeight="1" x14ac:dyDescent="0.15">
      <c r="A25" s="11"/>
      <c r="B25" s="12"/>
      <c r="C25" s="12"/>
      <c r="D25" s="12" t="s">
        <v>76</v>
      </c>
      <c r="E25" s="12"/>
      <c r="F25" s="12"/>
      <c r="G25" s="12"/>
      <c r="H25" s="12"/>
      <c r="L25" s="234">
        <v>500000</v>
      </c>
      <c r="M25" s="235"/>
    </row>
    <row r="26" spans="1:19" ht="15.75" customHeight="1" x14ac:dyDescent="0.15">
      <c r="A26" s="11"/>
      <c r="B26" s="12"/>
      <c r="C26" s="12"/>
      <c r="D26" s="12" t="s">
        <v>77</v>
      </c>
      <c r="E26" s="12"/>
      <c r="F26" s="12"/>
      <c r="G26" s="12"/>
      <c r="H26" s="12"/>
      <c r="L26" s="234"/>
      <c r="M26" s="235"/>
    </row>
    <row r="27" spans="1:19" ht="15.75" customHeight="1" x14ac:dyDescent="0.15">
      <c r="A27" s="11"/>
      <c r="B27" s="12"/>
      <c r="C27" s="12"/>
      <c r="D27" s="12" t="s">
        <v>166</v>
      </c>
      <c r="E27" s="12"/>
      <c r="F27" s="12"/>
      <c r="G27" s="12"/>
      <c r="H27" s="12"/>
      <c r="L27" s="234">
        <f>10659067097-3767292</f>
        <v>10655299805</v>
      </c>
      <c r="M27" s="235"/>
    </row>
    <row r="28" spans="1:19" ht="15.75" customHeight="1" x14ac:dyDescent="0.15">
      <c r="A28" s="11"/>
      <c r="B28" s="14" t="s">
        <v>78</v>
      </c>
      <c r="C28" s="14"/>
      <c r="D28" s="12"/>
      <c r="E28" s="12"/>
      <c r="F28" s="12"/>
      <c r="G28" s="12"/>
      <c r="H28" s="12"/>
      <c r="L28" s="234">
        <f>SUM(L29:M30)</f>
        <v>328564138</v>
      </c>
      <c r="M28" s="235"/>
    </row>
    <row r="29" spans="1:19" ht="15.75" customHeight="1" x14ac:dyDescent="0.15">
      <c r="A29" s="11"/>
      <c r="B29" s="12"/>
      <c r="C29" s="12" t="s">
        <v>79</v>
      </c>
      <c r="D29" s="14"/>
      <c r="E29" s="12"/>
      <c r="F29" s="12"/>
      <c r="G29" s="12"/>
      <c r="H29" s="12"/>
      <c r="I29" s="163"/>
      <c r="J29" s="163"/>
      <c r="K29" s="163"/>
      <c r="L29" s="234">
        <v>226729280</v>
      </c>
      <c r="M29" s="235"/>
    </row>
    <row r="30" spans="1:19" ht="15.75" customHeight="1" x14ac:dyDescent="0.15">
      <c r="A30" s="11"/>
      <c r="B30" s="12"/>
      <c r="C30" s="12" t="s">
        <v>38</v>
      </c>
      <c r="D30" s="12"/>
      <c r="E30" s="3"/>
      <c r="F30" s="12"/>
      <c r="G30" s="12"/>
      <c r="H30" s="12"/>
      <c r="I30" s="163"/>
      <c r="J30" s="163"/>
      <c r="K30" s="163"/>
      <c r="L30" s="234">
        <v>101834858</v>
      </c>
      <c r="M30" s="235"/>
    </row>
    <row r="31" spans="1:19" ht="15.75" customHeight="1" x14ac:dyDescent="0.15">
      <c r="A31" s="15" t="s">
        <v>80</v>
      </c>
      <c r="B31" s="16"/>
      <c r="C31" s="16"/>
      <c r="D31" s="16"/>
      <c r="E31" s="16"/>
      <c r="F31" s="16"/>
      <c r="G31" s="16"/>
      <c r="H31" s="16"/>
      <c r="I31" s="147"/>
      <c r="J31" s="147"/>
      <c r="K31" s="147"/>
      <c r="L31" s="236">
        <f>L7-L28</f>
        <v>11243455428</v>
      </c>
      <c r="M31" s="237"/>
    </row>
    <row r="32" spans="1:19" ht="15.75" customHeight="1" x14ac:dyDescent="0.15">
      <c r="A32" s="11"/>
      <c r="B32" s="12" t="s">
        <v>81</v>
      </c>
      <c r="C32" s="12"/>
      <c r="D32" s="3"/>
      <c r="E32" s="12"/>
      <c r="F32" s="12"/>
      <c r="G32" s="12"/>
      <c r="H32" s="12"/>
      <c r="L32" s="234"/>
      <c r="M32" s="235"/>
    </row>
    <row r="33" spans="1:13" ht="15.75" customHeight="1" x14ac:dyDescent="0.15">
      <c r="A33" s="11"/>
      <c r="B33" s="12"/>
      <c r="C33" s="3" t="s">
        <v>82</v>
      </c>
      <c r="D33" s="3"/>
      <c r="E33" s="12"/>
      <c r="F33" s="12"/>
      <c r="G33" s="12"/>
      <c r="H33" s="12"/>
      <c r="L33" s="234"/>
      <c r="M33" s="235"/>
    </row>
    <row r="34" spans="1:13" ht="15.75" customHeight="1" x14ac:dyDescent="0.15">
      <c r="A34" s="11"/>
      <c r="B34" s="12"/>
      <c r="C34" s="141" t="s">
        <v>83</v>
      </c>
      <c r="D34" s="141"/>
      <c r="E34" s="12"/>
      <c r="F34" s="12"/>
      <c r="G34" s="12"/>
      <c r="H34" s="12"/>
      <c r="L34" s="234"/>
      <c r="M34" s="235"/>
    </row>
    <row r="35" spans="1:13" ht="15.75" customHeight="1" x14ac:dyDescent="0.15">
      <c r="A35" s="11"/>
      <c r="B35" s="12"/>
      <c r="C35" s="3" t="s">
        <v>84</v>
      </c>
      <c r="D35" s="3"/>
      <c r="E35" s="12"/>
      <c r="F35" s="3"/>
      <c r="G35" s="12"/>
      <c r="H35" s="12"/>
      <c r="L35" s="234"/>
      <c r="M35" s="235"/>
    </row>
    <row r="36" spans="1:13" ht="15.75" customHeight="1" x14ac:dyDescent="0.15">
      <c r="A36" s="11"/>
      <c r="B36" s="12"/>
      <c r="C36" s="12" t="s">
        <v>85</v>
      </c>
      <c r="D36" s="12"/>
      <c r="E36" s="12"/>
      <c r="F36" s="12"/>
      <c r="G36" s="12"/>
      <c r="H36" s="12"/>
      <c r="L36" s="234"/>
      <c r="M36" s="235"/>
    </row>
    <row r="37" spans="1:13" ht="15.75" customHeight="1" x14ac:dyDescent="0.15">
      <c r="A37" s="11"/>
      <c r="B37" s="12"/>
      <c r="C37" s="12" t="s">
        <v>38</v>
      </c>
      <c r="D37" s="12"/>
      <c r="E37" s="12"/>
      <c r="F37" s="12"/>
      <c r="G37" s="12"/>
      <c r="H37" s="12"/>
      <c r="L37" s="234"/>
      <c r="M37" s="235"/>
    </row>
    <row r="38" spans="1:13" ht="15.75" customHeight="1" x14ac:dyDescent="0.15">
      <c r="A38" s="11"/>
      <c r="B38" s="12" t="s">
        <v>86</v>
      </c>
      <c r="C38" s="12"/>
      <c r="D38" s="12"/>
      <c r="E38" s="12"/>
      <c r="F38" s="12"/>
      <c r="G38" s="12"/>
      <c r="H38" s="12"/>
      <c r="I38" s="163"/>
      <c r="J38" s="163"/>
      <c r="K38" s="163"/>
      <c r="L38" s="234"/>
      <c r="M38" s="235"/>
    </row>
    <row r="39" spans="1:13" ht="15.75" customHeight="1" x14ac:dyDescent="0.15">
      <c r="A39" s="11"/>
      <c r="B39" s="12"/>
      <c r="C39" s="12" t="s">
        <v>87</v>
      </c>
      <c r="D39" s="12"/>
      <c r="E39" s="12"/>
      <c r="F39" s="12"/>
      <c r="G39" s="12"/>
      <c r="H39" s="12"/>
      <c r="I39" s="163"/>
      <c r="J39" s="163"/>
      <c r="K39" s="163"/>
      <c r="L39" s="234"/>
      <c r="M39" s="235"/>
    </row>
    <row r="40" spans="1:13" ht="15.75" customHeight="1" thickBot="1" x14ac:dyDescent="0.2">
      <c r="A40" s="11"/>
      <c r="B40" s="12"/>
      <c r="C40" s="12" t="s">
        <v>16</v>
      </c>
      <c r="D40" s="12"/>
      <c r="E40" s="12"/>
      <c r="F40" s="12"/>
      <c r="G40" s="12"/>
      <c r="H40" s="12"/>
      <c r="I40" s="163"/>
      <c r="J40" s="163"/>
      <c r="K40" s="163"/>
      <c r="L40" s="127"/>
      <c r="M40" s="128"/>
    </row>
    <row r="41" spans="1:13" ht="15.75" customHeight="1" thickBot="1" x14ac:dyDescent="0.2">
      <c r="A41" s="17" t="s">
        <v>88</v>
      </c>
      <c r="B41" s="18"/>
      <c r="C41" s="18"/>
      <c r="D41" s="18"/>
      <c r="E41" s="18"/>
      <c r="F41" s="18"/>
      <c r="G41" s="18"/>
      <c r="H41" s="18"/>
      <c r="I41" s="164"/>
      <c r="J41" s="164"/>
      <c r="K41" s="164"/>
      <c r="L41" s="238">
        <f>L31+L32-L38</f>
        <v>11243455428</v>
      </c>
      <c r="M41" s="239"/>
    </row>
    <row r="42" spans="1:13" ht="3.75" customHeight="1" x14ac:dyDescent="0.15">
      <c r="A42" s="19"/>
      <c r="B42" s="19"/>
      <c r="C42" s="19"/>
      <c r="D42" s="20"/>
      <c r="E42" s="20"/>
      <c r="F42" s="20"/>
      <c r="G42" s="20"/>
      <c r="H42" s="20"/>
      <c r="I42" s="165"/>
      <c r="J42" s="165"/>
      <c r="K42" s="165"/>
    </row>
    <row r="43" spans="1:13" ht="15.6" customHeight="1" x14ac:dyDescent="0.15">
      <c r="A43" s="12"/>
      <c r="B43" s="12"/>
      <c r="C43" s="21"/>
      <c r="D43" s="21"/>
      <c r="E43" s="21"/>
      <c r="F43" s="21"/>
      <c r="G43" s="21"/>
      <c r="H43" s="21"/>
      <c r="I43" s="163"/>
      <c r="J43" s="163"/>
      <c r="K43" s="163"/>
    </row>
    <row r="44" spans="1:13" ht="15.6" customHeight="1" x14ac:dyDescent="0.15">
      <c r="A44" s="12"/>
      <c r="B44" s="12"/>
      <c r="C44" s="12"/>
      <c r="D44" s="21"/>
      <c r="E44" s="21"/>
      <c r="F44" s="21"/>
      <c r="G44" s="21"/>
      <c r="H44" s="21"/>
      <c r="I44" s="163"/>
      <c r="J44" s="163"/>
      <c r="K44" s="163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4" customFormat="1" ht="12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 customHeight="1" x14ac:dyDescent="0.15">
      <c r="L64" s="4"/>
      <c r="M64" s="4"/>
      <c r="N64" s="4"/>
      <c r="O64" s="4"/>
      <c r="P64" s="4"/>
    </row>
    <row r="65" s="1" customFormat="1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97" spans="1:16" s="3" customFormat="1" ht="18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4" customFormat="1" ht="12.9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3"/>
      <c r="O98" s="3"/>
      <c r="P98" s="3"/>
    </row>
    <row r="99" spans="1:16" ht="18" customHeight="1" x14ac:dyDescent="0.15">
      <c r="L99" s="4"/>
      <c r="M99" s="4"/>
      <c r="N99" s="4"/>
      <c r="O99" s="4"/>
      <c r="P99" s="4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9" spans="1:16" s="3" customFormat="1" ht="18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4" customFormat="1" ht="12.9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"/>
      <c r="M140" s="3"/>
      <c r="N140" s="3"/>
      <c r="O140" s="3"/>
      <c r="P140" s="3"/>
    </row>
    <row r="141" spans="1:16" ht="18" customHeight="1" x14ac:dyDescent="0.15">
      <c r="L141" s="4"/>
      <c r="M141" s="4"/>
      <c r="N141" s="4"/>
      <c r="O141" s="4"/>
      <c r="P141" s="4"/>
    </row>
    <row r="142" spans="1:16" ht="27" customHeight="1" x14ac:dyDescent="0.15"/>
    <row r="143" spans="1:16" ht="14.45" customHeight="1" x14ac:dyDescent="0.15"/>
    <row r="144" spans="1:16" ht="14.45" customHeight="1" x14ac:dyDescent="0.15"/>
    <row r="145" s="1" customFormat="1" ht="14.45" customHeight="1" x14ac:dyDescent="0.15"/>
    <row r="146" s="1" customFormat="1" ht="14.45" customHeight="1" x14ac:dyDescent="0.15"/>
    <row r="147" s="1" customFormat="1" ht="14.45" customHeight="1" x14ac:dyDescent="0.15"/>
    <row r="148" s="1" customFormat="1" ht="14.45" customHeight="1" x14ac:dyDescent="0.15"/>
    <row r="149" s="1" customFormat="1" ht="14.45" customHeight="1" x14ac:dyDescent="0.15"/>
    <row r="150" s="1" customFormat="1" ht="14.45" customHeight="1" x14ac:dyDescent="0.15"/>
    <row r="151" s="1" customFormat="1" ht="14.45" customHeight="1" x14ac:dyDescent="0.15"/>
    <row r="152" s="1" customFormat="1" ht="14.45" customHeight="1" x14ac:dyDescent="0.15"/>
    <row r="153" s="1" customFormat="1" ht="14.45" customHeight="1" x14ac:dyDescent="0.15"/>
    <row r="154" s="1" customFormat="1" ht="14.45" customHeight="1" x14ac:dyDescent="0.15"/>
    <row r="155" s="1" customFormat="1" ht="14.45" customHeight="1" x14ac:dyDescent="0.15"/>
    <row r="156" s="1" customFormat="1" ht="14.45" customHeight="1" x14ac:dyDescent="0.15"/>
    <row r="157" s="1" customFormat="1" ht="14.45" customHeight="1" x14ac:dyDescent="0.15"/>
    <row r="158" s="1" customFormat="1" ht="14.45" customHeight="1" x14ac:dyDescent="0.15"/>
    <row r="159" s="1" customFormat="1" ht="14.45" customHeight="1" x14ac:dyDescent="0.15"/>
    <row r="160" s="1" customFormat="1" ht="14.45" customHeight="1" x14ac:dyDescent="0.15"/>
    <row r="161" s="1" customFormat="1" ht="14.45" customHeight="1" x14ac:dyDescent="0.15"/>
    <row r="162" s="1" customFormat="1" ht="14.45" customHeight="1" x14ac:dyDescent="0.15"/>
    <row r="163" s="1" customFormat="1" ht="14.45" customHeight="1" x14ac:dyDescent="0.15"/>
    <row r="164" s="1" customFormat="1" ht="14.45" customHeight="1" x14ac:dyDescent="0.15"/>
    <row r="165" s="1" customFormat="1" ht="14.45" customHeight="1" x14ac:dyDescent="0.15"/>
    <row r="166" s="1" customFormat="1" ht="14.45" customHeight="1" x14ac:dyDescent="0.15"/>
    <row r="167" s="1" customFormat="1" ht="14.45" customHeight="1" x14ac:dyDescent="0.15"/>
    <row r="168" s="1" customFormat="1" ht="14.45" customHeight="1" x14ac:dyDescent="0.15"/>
    <row r="169" s="1" customFormat="1" ht="14.45" customHeight="1" x14ac:dyDescent="0.15"/>
    <row r="170" s="1" customFormat="1" ht="14.45" customHeight="1" x14ac:dyDescent="0.15"/>
    <row r="171" s="1" customFormat="1" ht="14.45" customHeight="1" x14ac:dyDescent="0.15"/>
    <row r="172" s="1" customFormat="1" ht="14.45" customHeight="1" x14ac:dyDescent="0.15"/>
    <row r="173" s="1" customFormat="1" ht="14.45" customHeight="1" x14ac:dyDescent="0.15"/>
    <row r="174" s="1" customFormat="1" ht="14.45" customHeight="1" x14ac:dyDescent="0.15"/>
    <row r="175" s="1" customFormat="1" ht="14.45" customHeight="1" x14ac:dyDescent="0.15"/>
    <row r="176" s="1" customFormat="1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4" customFormat="1" ht="12.9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3"/>
      <c r="N194" s="3"/>
      <c r="O194" s="3"/>
      <c r="P194" s="3"/>
    </row>
    <row r="195" spans="1:16" ht="18" customHeight="1" x14ac:dyDescent="0.15">
      <c r="L195" s="4"/>
      <c r="M195" s="4"/>
      <c r="N195" s="4"/>
      <c r="O195" s="4"/>
      <c r="P195" s="4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s="1" customFormat="1" ht="13.5" customHeight="1" x14ac:dyDescent="0.15"/>
    <row r="210" s="1" customFormat="1" ht="13.5" customHeight="1" x14ac:dyDescent="0.15"/>
    <row r="211" s="1" customFormat="1" ht="13.5" customHeight="1" x14ac:dyDescent="0.15"/>
    <row r="212" s="1" customFormat="1" ht="13.5" customHeight="1" x14ac:dyDescent="0.15"/>
    <row r="213" s="1" customFormat="1" ht="13.5" customHeight="1" x14ac:dyDescent="0.15"/>
    <row r="214" s="1" customFormat="1" ht="13.5" customHeight="1" x14ac:dyDescent="0.15"/>
    <row r="215" s="1" customFormat="1" ht="13.5" customHeight="1" x14ac:dyDescent="0.15"/>
    <row r="216" s="1" customFormat="1" ht="13.5" customHeight="1" x14ac:dyDescent="0.15"/>
    <row r="217" s="1" customFormat="1" ht="13.5" customHeight="1" x14ac:dyDescent="0.15"/>
    <row r="218" s="1" customFormat="1" ht="13.5" customHeight="1" x14ac:dyDescent="0.15"/>
    <row r="219" s="1" customFormat="1" ht="13.5" customHeight="1" x14ac:dyDescent="0.15"/>
    <row r="220" s="1" customFormat="1" ht="13.5" customHeight="1" x14ac:dyDescent="0.15"/>
    <row r="221" s="1" customFormat="1" ht="13.5" customHeight="1" x14ac:dyDescent="0.15"/>
    <row r="222" s="1" customFormat="1" ht="13.5" customHeight="1" x14ac:dyDescent="0.15"/>
    <row r="223" s="1" customFormat="1" ht="13.5" customHeight="1" x14ac:dyDescent="0.15"/>
    <row r="224" s="1" customFormat="1" ht="13.5" customHeight="1" x14ac:dyDescent="0.15"/>
    <row r="225" s="1" customFormat="1" ht="13.5" customHeight="1" x14ac:dyDescent="0.15"/>
    <row r="226" s="1" customFormat="1" ht="13.5" customHeight="1" x14ac:dyDescent="0.15"/>
    <row r="227" s="1" customFormat="1" ht="13.5" customHeight="1" x14ac:dyDescent="0.15"/>
    <row r="228" s="1" customFormat="1" ht="13.5" customHeight="1" x14ac:dyDescent="0.15"/>
    <row r="229" s="1" customFormat="1" ht="13.5" customHeight="1" x14ac:dyDescent="0.15"/>
    <row r="230" s="1" customFormat="1" ht="13.5" customHeight="1" x14ac:dyDescent="0.15"/>
    <row r="231" s="1" customFormat="1" ht="13.5" customHeight="1" x14ac:dyDescent="0.15"/>
    <row r="232" s="1" customFormat="1" ht="13.5" customHeight="1" x14ac:dyDescent="0.15"/>
    <row r="233" s="1" customFormat="1" ht="13.5" customHeight="1" x14ac:dyDescent="0.15"/>
    <row r="234" s="1" customFormat="1" ht="13.5" customHeight="1" x14ac:dyDescent="0.15"/>
    <row r="235" s="1" customFormat="1" ht="13.5" customHeight="1" x14ac:dyDescent="0.15"/>
    <row r="236" s="1" customFormat="1" ht="13.5" customHeight="1" x14ac:dyDescent="0.15"/>
    <row r="237" s="1" customFormat="1" ht="13.5" customHeight="1" x14ac:dyDescent="0.15"/>
    <row r="238" s="1" customFormat="1" ht="13.5" customHeight="1" x14ac:dyDescent="0.15"/>
    <row r="239" s="1" customFormat="1" ht="13.5" customHeight="1" x14ac:dyDescent="0.15"/>
    <row r="240" s="1" customFormat="1" ht="13.5" customHeight="1" x14ac:dyDescent="0.15"/>
    <row r="241" spans="1:16" ht="13.5" customHeight="1" x14ac:dyDescent="0.15"/>
    <row r="242" spans="1:16" ht="13.5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6" ht="13.5" customHeight="1" x14ac:dyDescent="0.15"/>
    <row r="244" spans="1:16" ht="13.5" customHeight="1" x14ac:dyDescent="0.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3"/>
    </row>
    <row r="245" spans="1:16" ht="13.5" customHeight="1" x14ac:dyDescent="0.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3"/>
    </row>
    <row r="246" spans="1:16" ht="13.5" customHeight="1" x14ac:dyDescent="0.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3"/>
    </row>
    <row r="247" spans="1:16" ht="13.5" customHeight="1" x14ac:dyDescent="0.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3"/>
    </row>
    <row r="248" spans="1:16" ht="13.5" customHeight="1" x14ac:dyDescent="0.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3"/>
    </row>
    <row r="249" spans="1:16" ht="13.5" customHeight="1" x14ac:dyDescent="0.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3"/>
    </row>
    <row r="250" spans="1:16" ht="13.5" customHeight="1" x14ac:dyDescent="0.15">
      <c r="A250" s="22"/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6" ht="13.5" customHeight="1" x14ac:dyDescent="0.15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6" ht="13.5" customHeight="1" x14ac:dyDescent="0.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3"/>
    </row>
    <row r="253" spans="1:16" s="7" customFormat="1" ht="13.5" customHeight="1" x14ac:dyDescent="0.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3"/>
      <c r="L253" s="1"/>
      <c r="M253" s="1"/>
      <c r="N253" s="1"/>
      <c r="O253" s="1"/>
      <c r="P253" s="1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"/>
      <c r="M254" s="7"/>
      <c r="N254" s="7"/>
      <c r="O254" s="7"/>
      <c r="P254" s="7"/>
    </row>
    <row r="255" spans="1:16" s="3" customFormat="1" ht="18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3" customFormat="1" ht="18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6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6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6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6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6" ht="18" customHeight="1" x14ac:dyDescent="0.15">
      <c r="L261" s="3"/>
      <c r="M261" s="3"/>
      <c r="N261" s="3"/>
      <c r="O261" s="3"/>
      <c r="P261" s="3"/>
    </row>
    <row r="263" spans="1:16" s="3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3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6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6" ht="18" customHeight="1" x14ac:dyDescent="0.15">
      <c r="L266" s="3"/>
      <c r="M266" s="3"/>
      <c r="N266" s="3"/>
      <c r="O266" s="3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s="1" customFormat="1" ht="15" customHeight="1" x14ac:dyDescent="0.15"/>
    <row r="274" s="1" customFormat="1" ht="15" customHeight="1" x14ac:dyDescent="0.15"/>
    <row r="275" s="1" customFormat="1" ht="15" customHeight="1" x14ac:dyDescent="0.15"/>
    <row r="276" s="1" customFormat="1" ht="15" customHeight="1" x14ac:dyDescent="0.15"/>
    <row r="277" s="1" customFormat="1" ht="15" customHeight="1" x14ac:dyDescent="0.15"/>
    <row r="278" s="1" customFormat="1" ht="15" customHeight="1" x14ac:dyDescent="0.15"/>
    <row r="279" s="1" customFormat="1" ht="15" customHeight="1" x14ac:dyDescent="0.15"/>
    <row r="280" s="1" customFormat="1" ht="15" customHeight="1" x14ac:dyDescent="0.15"/>
    <row r="281" s="1" customFormat="1" ht="15" customHeight="1" x14ac:dyDescent="0.15"/>
    <row r="282" s="1" customFormat="1" ht="15" customHeight="1" x14ac:dyDescent="0.15"/>
    <row r="283" s="1" customFormat="1" ht="15" customHeight="1" x14ac:dyDescent="0.15"/>
    <row r="284" s="1" customFormat="1" ht="15" customHeight="1" x14ac:dyDescent="0.15"/>
    <row r="285" s="1" customFormat="1" ht="15" customHeight="1" x14ac:dyDescent="0.15"/>
    <row r="286" s="1" customFormat="1" ht="15" customHeight="1" x14ac:dyDescent="0.15"/>
    <row r="287" s="1" customFormat="1" ht="15" customHeight="1" x14ac:dyDescent="0.15"/>
    <row r="288" s="1" customFormat="1" ht="15" customHeight="1" x14ac:dyDescent="0.15"/>
    <row r="289" s="1" customFormat="1" ht="15" customHeight="1" x14ac:dyDescent="0.15"/>
    <row r="290" s="1" customFormat="1" ht="15" customHeight="1" x14ac:dyDescent="0.15"/>
    <row r="291" s="1" customFormat="1" ht="15" customHeight="1" x14ac:dyDescent="0.15"/>
    <row r="292" s="1" customFormat="1" ht="15" customHeight="1" x14ac:dyDescent="0.15"/>
    <row r="293" s="1" customFormat="1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79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30" t="s">
        <v>178</v>
      </c>
      <c r="C1" s="130"/>
      <c r="D1" s="130"/>
      <c r="E1" s="130"/>
      <c r="F1" s="130"/>
      <c r="G1" s="130"/>
      <c r="H1" s="130"/>
      <c r="I1" s="130"/>
      <c r="J1" s="130"/>
      <c r="K1" s="130"/>
      <c r="L1" s="130" t="s">
        <v>109</v>
      </c>
      <c r="M1" s="130"/>
    </row>
    <row r="2" spans="1:13" ht="18" customHeight="1" x14ac:dyDescent="0.15">
      <c r="A2" s="131"/>
      <c r="B2" s="240" t="s">
        <v>110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s="3" customFormat="1" ht="15.95" customHeight="1" x14ac:dyDescent="0.15">
      <c r="B3" s="241" t="s">
        <v>172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s="3" customFormat="1" ht="15.95" customHeight="1" x14ac:dyDescent="0.15">
      <c r="B4" s="241" t="s">
        <v>177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s="3" customFormat="1" ht="17.25" customHeight="1" thickBot="1" x14ac:dyDescent="0.2">
      <c r="M5" s="69" t="s">
        <v>170</v>
      </c>
    </row>
    <row r="6" spans="1:13" s="3" customFormat="1" ht="14.45" customHeight="1" x14ac:dyDescent="0.15">
      <c r="B6" s="242" t="s">
        <v>1</v>
      </c>
      <c r="C6" s="243"/>
      <c r="D6" s="243"/>
      <c r="E6" s="243"/>
      <c r="F6" s="243"/>
      <c r="G6" s="243"/>
      <c r="H6" s="243"/>
      <c r="I6" s="244"/>
      <c r="J6" s="244"/>
      <c r="K6" s="245"/>
      <c r="L6" s="249" t="s">
        <v>2</v>
      </c>
      <c r="M6" s="250"/>
    </row>
    <row r="7" spans="1:13" s="3" customFormat="1" ht="14.45" customHeight="1" thickBot="1" x14ac:dyDescent="0.2">
      <c r="B7" s="246"/>
      <c r="C7" s="247"/>
      <c r="D7" s="247"/>
      <c r="E7" s="247"/>
      <c r="F7" s="247"/>
      <c r="G7" s="247"/>
      <c r="H7" s="247"/>
      <c r="I7" s="247"/>
      <c r="J7" s="247"/>
      <c r="K7" s="248"/>
      <c r="L7" s="251"/>
      <c r="M7" s="252"/>
    </row>
    <row r="8" spans="1:13" s="4" customFormat="1" ht="14.25" customHeight="1" x14ac:dyDescent="0.15">
      <c r="B8" s="59" t="s">
        <v>111</v>
      </c>
      <c r="C8" s="132"/>
      <c r="D8" s="132"/>
      <c r="E8" s="133"/>
      <c r="F8" s="133"/>
      <c r="G8" s="134"/>
      <c r="H8" s="133"/>
      <c r="I8" s="135"/>
      <c r="J8" s="135"/>
      <c r="K8" s="136"/>
      <c r="L8" s="253"/>
      <c r="M8" s="254"/>
    </row>
    <row r="9" spans="1:13" ht="14.25" customHeight="1" x14ac:dyDescent="0.15">
      <c r="B9" s="11"/>
      <c r="C9" s="137" t="s">
        <v>112</v>
      </c>
      <c r="D9" s="137"/>
      <c r="E9" s="138"/>
      <c r="F9" s="138"/>
      <c r="G9" s="3"/>
      <c r="H9" s="138"/>
      <c r="K9" s="129"/>
      <c r="L9" s="234">
        <f>L10+L15</f>
        <v>9840327427</v>
      </c>
      <c r="M9" s="235"/>
    </row>
    <row r="10" spans="1:13" ht="13.5" customHeight="1" x14ac:dyDescent="0.15">
      <c r="B10" s="11"/>
      <c r="C10" s="137"/>
      <c r="D10" s="137" t="s">
        <v>113</v>
      </c>
      <c r="E10" s="138"/>
      <c r="F10" s="138"/>
      <c r="G10" s="138"/>
      <c r="H10" s="138"/>
      <c r="K10" s="129"/>
      <c r="L10" s="234">
        <f>SUM(L11:M14)</f>
        <v>568148641</v>
      </c>
      <c r="M10" s="235"/>
    </row>
    <row r="11" spans="1:13" ht="13.5" customHeight="1" x14ac:dyDescent="0.15">
      <c r="B11" s="11"/>
      <c r="C11" s="137"/>
      <c r="D11" s="137"/>
      <c r="E11" s="139" t="s">
        <v>114</v>
      </c>
      <c r="F11" s="138"/>
      <c r="G11" s="138"/>
      <c r="H11" s="138"/>
      <c r="K11" s="129"/>
      <c r="L11" s="234">
        <f>440000+360519871</f>
        <v>360959871</v>
      </c>
      <c r="M11" s="235"/>
    </row>
    <row r="12" spans="1:13" ht="13.5" customHeight="1" x14ac:dyDescent="0.15">
      <c r="B12" s="11"/>
      <c r="C12" s="137"/>
      <c r="D12" s="137"/>
      <c r="E12" s="139" t="s">
        <v>115</v>
      </c>
      <c r="F12" s="138"/>
      <c r="G12" s="138"/>
      <c r="H12" s="138"/>
      <c r="K12" s="129"/>
      <c r="L12" s="234">
        <f>103196542+102831207+1161021</f>
        <v>207188770</v>
      </c>
      <c r="M12" s="235"/>
    </row>
    <row r="13" spans="1:13" ht="13.5" customHeight="1" x14ac:dyDescent="0.15">
      <c r="B13" s="140"/>
      <c r="C13" s="3"/>
      <c r="D13" s="3"/>
      <c r="E13" s="141" t="s">
        <v>116</v>
      </c>
      <c r="F13" s="3"/>
      <c r="G13" s="3"/>
      <c r="H13" s="3"/>
      <c r="K13" s="129"/>
      <c r="L13" s="234"/>
      <c r="M13" s="235"/>
    </row>
    <row r="14" spans="1:13" ht="13.5" customHeight="1" x14ac:dyDescent="0.15">
      <c r="B14" s="142"/>
      <c r="C14" s="143"/>
      <c r="D14" s="3"/>
      <c r="E14" s="143" t="s">
        <v>117</v>
      </c>
      <c r="F14" s="143"/>
      <c r="G14" s="143"/>
      <c r="H14" s="143"/>
      <c r="K14" s="129"/>
      <c r="L14" s="234"/>
      <c r="M14" s="235"/>
    </row>
    <row r="15" spans="1:13" ht="13.5" customHeight="1" x14ac:dyDescent="0.15">
      <c r="B15" s="140"/>
      <c r="C15" s="143"/>
      <c r="D15" s="141" t="s">
        <v>118</v>
      </c>
      <c r="E15" s="143"/>
      <c r="F15" s="143"/>
      <c r="G15" s="143"/>
      <c r="H15" s="143"/>
      <c r="K15" s="129"/>
      <c r="L15" s="234">
        <f>SUM(L16:M19)</f>
        <v>9272178786</v>
      </c>
      <c r="M15" s="235"/>
    </row>
    <row r="16" spans="1:13" ht="13.5" customHeight="1" x14ac:dyDescent="0.15">
      <c r="B16" s="140"/>
      <c r="C16" s="143"/>
      <c r="D16" s="143"/>
      <c r="E16" s="141" t="s">
        <v>119</v>
      </c>
      <c r="F16" s="143"/>
      <c r="G16" s="143"/>
      <c r="H16" s="143"/>
      <c r="K16" s="129"/>
      <c r="L16" s="234">
        <v>241384981</v>
      </c>
      <c r="M16" s="235"/>
    </row>
    <row r="17" spans="2:13" ht="13.5" customHeight="1" x14ac:dyDescent="0.15">
      <c r="B17" s="140"/>
      <c r="C17" s="143"/>
      <c r="D17" s="143"/>
      <c r="E17" s="141" t="s">
        <v>120</v>
      </c>
      <c r="F17" s="143"/>
      <c r="G17" s="143"/>
      <c r="H17" s="143"/>
      <c r="K17" s="129"/>
      <c r="L17" s="234">
        <v>500000</v>
      </c>
      <c r="M17" s="235"/>
    </row>
    <row r="18" spans="2:13" ht="13.5" customHeight="1" x14ac:dyDescent="0.15">
      <c r="B18" s="140"/>
      <c r="C18" s="3"/>
      <c r="D18" s="143"/>
      <c r="E18" s="141" t="s">
        <v>121</v>
      </c>
      <c r="F18" s="143"/>
      <c r="G18" s="143"/>
      <c r="H18" s="143"/>
      <c r="K18" s="129"/>
      <c r="L18" s="234"/>
      <c r="M18" s="235"/>
    </row>
    <row r="19" spans="2:13" ht="13.5" customHeight="1" x14ac:dyDescent="0.15">
      <c r="B19" s="140"/>
      <c r="C19" s="3"/>
      <c r="D19" s="12"/>
      <c r="E19" s="143" t="s">
        <v>117</v>
      </c>
      <c r="F19" s="3"/>
      <c r="G19" s="143"/>
      <c r="H19" s="143"/>
      <c r="K19" s="129"/>
      <c r="L19" s="234">
        <f>9034061097-3767292</f>
        <v>9030293805</v>
      </c>
      <c r="M19" s="235"/>
    </row>
    <row r="20" spans="2:13" ht="13.5" customHeight="1" x14ac:dyDescent="0.15">
      <c r="B20" s="140"/>
      <c r="C20" s="3" t="s">
        <v>122</v>
      </c>
      <c r="D20" s="12"/>
      <c r="E20" s="143"/>
      <c r="F20" s="143"/>
      <c r="G20" s="143"/>
      <c r="H20" s="143"/>
      <c r="K20" s="129"/>
      <c r="L20" s="234">
        <f>SUM(L21:M24)</f>
        <v>11450459166</v>
      </c>
      <c r="M20" s="235"/>
    </row>
    <row r="21" spans="2:13" ht="13.5" customHeight="1" x14ac:dyDescent="0.15">
      <c r="B21" s="140"/>
      <c r="C21" s="3"/>
      <c r="D21" s="14" t="s">
        <v>123</v>
      </c>
      <c r="E21" s="143"/>
      <c r="F21" s="143"/>
      <c r="G21" s="143"/>
      <c r="H21" s="143"/>
      <c r="K21" s="129"/>
      <c r="L21" s="234">
        <f>11123928920-3217892</f>
        <v>11120711028</v>
      </c>
      <c r="M21" s="235"/>
    </row>
    <row r="22" spans="2:13" ht="13.5" customHeight="1" x14ac:dyDescent="0.15">
      <c r="B22" s="140"/>
      <c r="C22" s="3"/>
      <c r="D22" s="14" t="s">
        <v>124</v>
      </c>
      <c r="E22" s="143"/>
      <c r="F22" s="143"/>
      <c r="G22" s="143"/>
      <c r="H22" s="143"/>
      <c r="K22" s="129"/>
      <c r="L22" s="234">
        <v>1184000</v>
      </c>
      <c r="M22" s="235"/>
    </row>
    <row r="23" spans="2:13" ht="13.5" customHeight="1" x14ac:dyDescent="0.15">
      <c r="B23" s="140"/>
      <c r="C23" s="3"/>
      <c r="D23" s="14" t="s">
        <v>125</v>
      </c>
      <c r="E23" s="143"/>
      <c r="F23" s="143"/>
      <c r="G23" s="143"/>
      <c r="H23" s="143"/>
      <c r="K23" s="129"/>
      <c r="L23" s="234">
        <v>226729280</v>
      </c>
      <c r="M23" s="235"/>
    </row>
    <row r="24" spans="2:13" ht="13.5" customHeight="1" x14ac:dyDescent="0.15">
      <c r="B24" s="140"/>
      <c r="C24" s="3"/>
      <c r="D24" s="12" t="s">
        <v>126</v>
      </c>
      <c r="E24" s="143"/>
      <c r="F24" s="143"/>
      <c r="G24" s="143"/>
      <c r="H24" s="12"/>
      <c r="K24" s="129"/>
      <c r="L24" s="234">
        <v>101834858</v>
      </c>
      <c r="M24" s="235"/>
    </row>
    <row r="25" spans="2:13" ht="13.5" customHeight="1" x14ac:dyDescent="0.15">
      <c r="B25" s="140"/>
      <c r="C25" s="3" t="s">
        <v>127</v>
      </c>
      <c r="D25" s="12"/>
      <c r="E25" s="143"/>
      <c r="F25" s="143"/>
      <c r="G25" s="143"/>
      <c r="H25" s="12"/>
      <c r="K25" s="129"/>
      <c r="L25" s="234"/>
      <c r="M25" s="235"/>
    </row>
    <row r="26" spans="2:13" ht="13.5" customHeight="1" x14ac:dyDescent="0.15">
      <c r="B26" s="140"/>
      <c r="C26" s="3"/>
      <c r="D26" s="14" t="s">
        <v>128</v>
      </c>
      <c r="E26" s="143"/>
      <c r="F26" s="143"/>
      <c r="G26" s="143"/>
      <c r="H26" s="143"/>
      <c r="K26" s="129"/>
      <c r="L26" s="234"/>
      <c r="M26" s="235"/>
    </row>
    <row r="27" spans="2:13" ht="13.5" customHeight="1" x14ac:dyDescent="0.15">
      <c r="B27" s="140"/>
      <c r="C27" s="3"/>
      <c r="D27" s="12" t="s">
        <v>117</v>
      </c>
      <c r="E27" s="143"/>
      <c r="F27" s="143"/>
      <c r="G27" s="143"/>
      <c r="H27" s="143"/>
      <c r="K27" s="129"/>
      <c r="L27" s="234"/>
      <c r="M27" s="235"/>
    </row>
    <row r="28" spans="2:13" ht="13.5" customHeight="1" x14ac:dyDescent="0.15">
      <c r="B28" s="140"/>
      <c r="C28" s="3" t="s">
        <v>129</v>
      </c>
      <c r="D28" s="12"/>
      <c r="E28" s="143"/>
      <c r="F28" s="143"/>
      <c r="G28" s="143"/>
      <c r="H28" s="143"/>
      <c r="K28" s="129"/>
      <c r="L28" s="234"/>
      <c r="M28" s="235"/>
    </row>
    <row r="29" spans="2:13" ht="13.5" customHeight="1" x14ac:dyDescent="0.15">
      <c r="B29" s="144" t="s">
        <v>130</v>
      </c>
      <c r="C29" s="145"/>
      <c r="D29" s="16"/>
      <c r="E29" s="146"/>
      <c r="F29" s="146"/>
      <c r="G29" s="146"/>
      <c r="H29" s="146"/>
      <c r="I29" s="147"/>
      <c r="J29" s="147"/>
      <c r="K29" s="148"/>
      <c r="L29" s="255">
        <f>L20-L9</f>
        <v>1610131739</v>
      </c>
      <c r="M29" s="256"/>
    </row>
    <row r="30" spans="2:13" ht="13.5" customHeight="1" x14ac:dyDescent="0.15">
      <c r="B30" s="140" t="s">
        <v>131</v>
      </c>
      <c r="C30" s="3"/>
      <c r="D30" s="12"/>
      <c r="E30" s="143"/>
      <c r="F30" s="143"/>
      <c r="G30" s="143"/>
      <c r="H30" s="12"/>
      <c r="K30" s="129"/>
      <c r="L30" s="234"/>
      <c r="M30" s="235"/>
    </row>
    <row r="31" spans="2:13" ht="13.5" customHeight="1" x14ac:dyDescent="0.15">
      <c r="B31" s="140"/>
      <c r="C31" s="3" t="s">
        <v>132</v>
      </c>
      <c r="D31" s="12"/>
      <c r="E31" s="143"/>
      <c r="F31" s="143"/>
      <c r="G31" s="143"/>
      <c r="H31" s="143"/>
      <c r="K31" s="129"/>
      <c r="L31" s="234">
        <f>SUM(L32:M36)</f>
        <v>1658538554</v>
      </c>
      <c r="M31" s="235"/>
    </row>
    <row r="32" spans="2:13" ht="13.5" customHeight="1" x14ac:dyDescent="0.15">
      <c r="B32" s="140"/>
      <c r="C32" s="3"/>
      <c r="D32" s="14" t="s">
        <v>133</v>
      </c>
      <c r="E32" s="143"/>
      <c r="F32" s="143"/>
      <c r="G32" s="143"/>
      <c r="H32" s="143"/>
      <c r="K32" s="129"/>
      <c r="L32" s="234">
        <v>11132000</v>
      </c>
      <c r="M32" s="235"/>
    </row>
    <row r="33" spans="2:13" ht="13.5" customHeight="1" x14ac:dyDescent="0.15">
      <c r="B33" s="140"/>
      <c r="C33" s="3"/>
      <c r="D33" s="14" t="s">
        <v>134</v>
      </c>
      <c r="E33" s="143"/>
      <c r="F33" s="143"/>
      <c r="G33" s="143"/>
      <c r="H33" s="143"/>
      <c r="K33" s="129"/>
      <c r="L33" s="234">
        <f>1628399000+0+15000000+4007554</f>
        <v>1647406554</v>
      </c>
      <c r="M33" s="235"/>
    </row>
    <row r="34" spans="2:13" ht="13.5" customHeight="1" x14ac:dyDescent="0.15">
      <c r="B34" s="140"/>
      <c r="C34" s="3"/>
      <c r="D34" s="14" t="s">
        <v>135</v>
      </c>
      <c r="E34" s="143"/>
      <c r="F34" s="143"/>
      <c r="G34" s="143"/>
      <c r="H34" s="143"/>
      <c r="K34" s="129"/>
      <c r="L34" s="234"/>
      <c r="M34" s="235"/>
    </row>
    <row r="35" spans="2:13" ht="13.5" customHeight="1" x14ac:dyDescent="0.15">
      <c r="B35" s="140"/>
      <c r="C35" s="3"/>
      <c r="D35" s="14" t="s">
        <v>136</v>
      </c>
      <c r="E35" s="143"/>
      <c r="F35" s="143"/>
      <c r="G35" s="143"/>
      <c r="H35" s="143"/>
      <c r="K35" s="129"/>
      <c r="L35" s="234"/>
      <c r="M35" s="235"/>
    </row>
    <row r="36" spans="2:13" ht="13.5" customHeight="1" x14ac:dyDescent="0.15">
      <c r="B36" s="140"/>
      <c r="C36" s="3"/>
      <c r="D36" s="12" t="s">
        <v>117</v>
      </c>
      <c r="E36" s="143"/>
      <c r="F36" s="143"/>
      <c r="G36" s="143"/>
      <c r="H36" s="143"/>
      <c r="K36" s="129"/>
      <c r="L36" s="234"/>
      <c r="M36" s="235"/>
    </row>
    <row r="37" spans="2:13" ht="13.5" customHeight="1" x14ac:dyDescent="0.15">
      <c r="B37" s="140"/>
      <c r="C37" s="3" t="s">
        <v>137</v>
      </c>
      <c r="D37" s="12"/>
      <c r="E37" s="143"/>
      <c r="F37" s="143"/>
      <c r="G37" s="143"/>
      <c r="H37" s="12"/>
      <c r="K37" s="129"/>
      <c r="L37" s="234">
        <f>SUM(L38:M42)</f>
        <v>40700000</v>
      </c>
      <c r="M37" s="235"/>
    </row>
    <row r="38" spans="2:13" ht="13.5" customHeight="1" x14ac:dyDescent="0.15">
      <c r="B38" s="140"/>
      <c r="C38" s="3"/>
      <c r="D38" s="14" t="s">
        <v>124</v>
      </c>
      <c r="E38" s="143"/>
      <c r="F38" s="143"/>
      <c r="G38" s="143"/>
      <c r="H38" s="12"/>
      <c r="K38" s="129"/>
      <c r="L38" s="234"/>
      <c r="M38" s="235"/>
    </row>
    <row r="39" spans="2:13" ht="13.5" customHeight="1" x14ac:dyDescent="0.15">
      <c r="B39" s="140"/>
      <c r="C39" s="3"/>
      <c r="D39" s="14" t="s">
        <v>138</v>
      </c>
      <c r="E39" s="143"/>
      <c r="F39" s="143"/>
      <c r="G39" s="143"/>
      <c r="H39" s="12"/>
      <c r="K39" s="129"/>
      <c r="L39" s="234">
        <v>40700000</v>
      </c>
      <c r="M39" s="235"/>
    </row>
    <row r="40" spans="2:13" ht="13.5" customHeight="1" x14ac:dyDescent="0.15">
      <c r="B40" s="140"/>
      <c r="C40" s="3"/>
      <c r="D40" s="14" t="s">
        <v>139</v>
      </c>
      <c r="E40" s="143"/>
      <c r="F40" s="3"/>
      <c r="G40" s="143"/>
      <c r="H40" s="143"/>
      <c r="K40" s="129"/>
      <c r="L40" s="234"/>
      <c r="M40" s="235"/>
    </row>
    <row r="41" spans="2:13" ht="13.5" customHeight="1" x14ac:dyDescent="0.15">
      <c r="B41" s="140"/>
      <c r="C41" s="3"/>
      <c r="D41" s="14" t="s">
        <v>140</v>
      </c>
      <c r="E41" s="143"/>
      <c r="F41" s="3"/>
      <c r="G41" s="143"/>
      <c r="H41" s="143"/>
      <c r="K41" s="129"/>
      <c r="L41" s="234"/>
      <c r="M41" s="235"/>
    </row>
    <row r="42" spans="2:13" ht="13.5" customHeight="1" x14ac:dyDescent="0.15">
      <c r="B42" s="140"/>
      <c r="C42" s="3"/>
      <c r="D42" s="12" t="s">
        <v>126</v>
      </c>
      <c r="E42" s="143"/>
      <c r="F42" s="143"/>
      <c r="G42" s="143"/>
      <c r="H42" s="143"/>
      <c r="K42" s="129"/>
      <c r="L42" s="234"/>
      <c r="M42" s="235"/>
    </row>
    <row r="43" spans="2:13" ht="13.5" customHeight="1" x14ac:dyDescent="0.15">
      <c r="B43" s="144" t="s">
        <v>141</v>
      </c>
      <c r="C43" s="145"/>
      <c r="D43" s="16"/>
      <c r="E43" s="146"/>
      <c r="F43" s="146"/>
      <c r="G43" s="146"/>
      <c r="H43" s="146"/>
      <c r="I43" s="147"/>
      <c r="J43" s="147"/>
      <c r="K43" s="148"/>
      <c r="L43" s="255">
        <f>L37-L31</f>
        <v>-1617838554</v>
      </c>
      <c r="M43" s="256"/>
    </row>
    <row r="44" spans="2:13" ht="13.5" customHeight="1" x14ac:dyDescent="0.15">
      <c r="B44" s="140" t="s">
        <v>142</v>
      </c>
      <c r="C44" s="3"/>
      <c r="D44" s="12"/>
      <c r="E44" s="143"/>
      <c r="F44" s="143"/>
      <c r="G44" s="143"/>
      <c r="H44" s="143"/>
      <c r="K44" s="129"/>
      <c r="L44" s="234"/>
      <c r="M44" s="235"/>
    </row>
    <row r="45" spans="2:13" ht="13.5" customHeight="1" x14ac:dyDescent="0.15">
      <c r="B45" s="140"/>
      <c r="C45" s="3" t="s">
        <v>143</v>
      </c>
      <c r="D45" s="12"/>
      <c r="E45" s="143"/>
      <c r="F45" s="143"/>
      <c r="G45" s="143"/>
      <c r="H45" s="143"/>
      <c r="K45" s="129"/>
      <c r="L45" s="234"/>
      <c r="M45" s="235"/>
    </row>
    <row r="46" spans="2:13" ht="13.5" customHeight="1" x14ac:dyDescent="0.15">
      <c r="B46" s="140"/>
      <c r="C46" s="3"/>
      <c r="D46" s="14" t="s">
        <v>144</v>
      </c>
      <c r="E46" s="143"/>
      <c r="F46" s="143"/>
      <c r="G46" s="143"/>
      <c r="H46" s="143"/>
      <c r="K46" s="129"/>
      <c r="L46" s="234"/>
      <c r="M46" s="235"/>
    </row>
    <row r="47" spans="2:13" ht="13.5" customHeight="1" x14ac:dyDescent="0.15">
      <c r="B47" s="140"/>
      <c r="C47" s="3"/>
      <c r="D47" s="12" t="s">
        <v>117</v>
      </c>
      <c r="E47" s="143"/>
      <c r="F47" s="143"/>
      <c r="G47" s="143"/>
      <c r="H47" s="143"/>
      <c r="K47" s="129"/>
      <c r="L47" s="234"/>
      <c r="M47" s="235"/>
    </row>
    <row r="48" spans="2:13" ht="13.5" customHeight="1" x14ac:dyDescent="0.15">
      <c r="B48" s="140"/>
      <c r="C48" s="3" t="s">
        <v>145</v>
      </c>
      <c r="D48" s="12"/>
      <c r="E48" s="143"/>
      <c r="F48" s="143"/>
      <c r="G48" s="143"/>
      <c r="H48" s="143"/>
      <c r="K48" s="129"/>
      <c r="L48" s="234"/>
      <c r="M48" s="235"/>
    </row>
    <row r="49" spans="2:15" ht="13.5" customHeight="1" x14ac:dyDescent="0.15">
      <c r="B49" s="140"/>
      <c r="C49" s="3"/>
      <c r="D49" s="14" t="s">
        <v>146</v>
      </c>
      <c r="E49" s="143"/>
      <c r="F49" s="143"/>
      <c r="G49" s="143"/>
      <c r="H49" s="138"/>
      <c r="K49" s="129"/>
      <c r="L49" s="234"/>
      <c r="M49" s="235"/>
    </row>
    <row r="50" spans="2:15" ht="13.5" customHeight="1" x14ac:dyDescent="0.15">
      <c r="B50" s="140"/>
      <c r="C50" s="3"/>
      <c r="D50" s="12" t="s">
        <v>126</v>
      </c>
      <c r="E50" s="143"/>
      <c r="F50" s="143"/>
      <c r="G50" s="143"/>
      <c r="H50" s="149"/>
      <c r="K50" s="129"/>
      <c r="L50" s="234"/>
      <c r="M50" s="235"/>
    </row>
    <row r="51" spans="2:15" ht="13.5" customHeight="1" x14ac:dyDescent="0.15">
      <c r="B51" s="144" t="s">
        <v>147</v>
      </c>
      <c r="C51" s="145"/>
      <c r="D51" s="16"/>
      <c r="E51" s="146"/>
      <c r="F51" s="146"/>
      <c r="G51" s="146"/>
      <c r="H51" s="150"/>
      <c r="I51" s="147"/>
      <c r="J51" s="147"/>
      <c r="K51" s="148"/>
      <c r="L51" s="236"/>
      <c r="M51" s="237"/>
    </row>
    <row r="52" spans="2:15" ht="13.5" customHeight="1" x14ac:dyDescent="0.15">
      <c r="B52" s="257" t="s">
        <v>148</v>
      </c>
      <c r="C52" s="258"/>
      <c r="D52" s="258"/>
      <c r="E52" s="258"/>
      <c r="F52" s="258"/>
      <c r="G52" s="258"/>
      <c r="H52" s="258"/>
      <c r="I52" s="258"/>
      <c r="J52" s="258"/>
      <c r="K52" s="259"/>
      <c r="L52" s="260">
        <f>L29+L43+L51</f>
        <v>-7706815</v>
      </c>
      <c r="M52" s="261"/>
    </row>
    <row r="53" spans="2:15" ht="13.5" customHeight="1" thickBot="1" x14ac:dyDescent="0.2">
      <c r="B53" s="264" t="s">
        <v>149</v>
      </c>
      <c r="C53" s="265"/>
      <c r="D53" s="265"/>
      <c r="E53" s="265"/>
      <c r="F53" s="265"/>
      <c r="G53" s="265"/>
      <c r="H53" s="265"/>
      <c r="I53" s="265"/>
      <c r="J53" s="265"/>
      <c r="K53" s="266"/>
      <c r="L53" s="234">
        <v>419787789</v>
      </c>
      <c r="M53" s="235"/>
    </row>
    <row r="54" spans="2:15" ht="13.5" customHeight="1" thickBot="1" x14ac:dyDescent="0.2">
      <c r="B54" s="267" t="s">
        <v>150</v>
      </c>
      <c r="C54" s="268"/>
      <c r="D54" s="268"/>
      <c r="E54" s="268"/>
      <c r="F54" s="268"/>
      <c r="G54" s="268"/>
      <c r="H54" s="268"/>
      <c r="I54" s="268"/>
      <c r="J54" s="268"/>
      <c r="K54" s="269"/>
      <c r="L54" s="262">
        <f>L52+L53</f>
        <v>412080974</v>
      </c>
      <c r="M54" s="263"/>
    </row>
    <row r="55" spans="2:15" ht="13.5" customHeight="1" thickBo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18"/>
      <c r="M55" s="119"/>
    </row>
    <row r="56" spans="2:15" ht="13.5" customHeight="1" x14ac:dyDescent="0.15">
      <c r="B56" s="153" t="s">
        <v>151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20"/>
      <c r="M56" s="121"/>
    </row>
    <row r="57" spans="2:15" ht="13.5" customHeight="1" x14ac:dyDescent="0.15">
      <c r="B57" s="151" t="s">
        <v>152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22"/>
      <c r="M57" s="123"/>
    </row>
    <row r="58" spans="2:15" ht="13.5" customHeight="1" thickBot="1" x14ac:dyDescent="0.2">
      <c r="B58" s="156" t="s">
        <v>153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24"/>
      <c r="M58" s="125"/>
    </row>
    <row r="59" spans="2:15" ht="13.5" customHeight="1" thickBot="1" x14ac:dyDescent="0.2">
      <c r="B59" s="158" t="s">
        <v>154</v>
      </c>
      <c r="C59" s="159"/>
      <c r="D59" s="18"/>
      <c r="E59" s="160"/>
      <c r="F59" s="160"/>
      <c r="G59" s="160"/>
      <c r="H59" s="160"/>
      <c r="I59" s="161"/>
      <c r="J59" s="161"/>
      <c r="K59" s="161"/>
      <c r="L59" s="262">
        <v>412080974</v>
      </c>
      <c r="M59" s="263"/>
      <c r="O59" s="106">
        <f>L59-L54</f>
        <v>0</v>
      </c>
    </row>
    <row r="60" spans="2:15" ht="3" customHeight="1" x14ac:dyDescent="0.15">
      <c r="B60" s="3"/>
      <c r="C60" s="3"/>
      <c r="D60" s="12"/>
      <c r="E60" s="143"/>
      <c r="F60" s="143"/>
      <c r="G60" s="143"/>
      <c r="H60" s="138"/>
    </row>
    <row r="61" spans="2:15" ht="13.5" customHeight="1" x14ac:dyDescent="0.15">
      <c r="B61" s="3"/>
      <c r="C61" s="3"/>
      <c r="D61" s="12"/>
      <c r="E61" s="143"/>
      <c r="F61" s="143"/>
      <c r="G61" s="143"/>
      <c r="H61" s="149"/>
    </row>
    <row r="62" spans="2:15" ht="13.5" customHeight="1" x14ac:dyDescent="0.15">
      <c r="B62" s="3"/>
      <c r="C62" s="3"/>
      <c r="D62" s="12"/>
      <c r="E62" s="143"/>
      <c r="F62" s="143"/>
      <c r="G62" s="143"/>
      <c r="H62" s="143"/>
    </row>
    <row r="63" spans="2:15" ht="13.5" customHeight="1" x14ac:dyDescent="0.15">
      <c r="B63" s="3"/>
      <c r="C63" s="3"/>
      <c r="D63" s="12"/>
      <c r="E63" s="143"/>
      <c r="F63" s="143"/>
      <c r="G63" s="143"/>
      <c r="H63" s="143"/>
    </row>
    <row r="64" spans="2:15" ht="13.5" customHeight="1" x14ac:dyDescent="0.15">
      <c r="B64" s="3"/>
      <c r="C64" s="3"/>
      <c r="D64" s="12"/>
      <c r="E64" s="143"/>
      <c r="F64" s="143"/>
      <c r="G64" s="143"/>
      <c r="H64" s="143"/>
    </row>
    <row r="65" spans="1:11" ht="13.5" customHeight="1" x14ac:dyDescent="0.15">
      <c r="B65" s="3"/>
      <c r="C65" s="3"/>
      <c r="D65" s="143"/>
      <c r="E65" s="3"/>
      <c r="F65" s="3"/>
      <c r="G65" s="143"/>
      <c r="H65" s="143"/>
    </row>
    <row r="66" spans="1:11" ht="13.5" customHeight="1" x14ac:dyDescent="0.15">
      <c r="B66" s="3"/>
      <c r="C66" s="3"/>
      <c r="D66" s="12"/>
      <c r="E66" s="143"/>
      <c r="F66" s="143"/>
      <c r="G66" s="143"/>
      <c r="H66" s="143"/>
    </row>
    <row r="67" spans="1:11" ht="13.5" customHeight="1" x14ac:dyDescent="0.15">
      <c r="B67" s="3"/>
      <c r="C67" s="3"/>
      <c r="D67" s="12"/>
      <c r="E67" s="143"/>
      <c r="F67" s="143"/>
      <c r="G67" s="143"/>
      <c r="H67" s="143"/>
    </row>
    <row r="68" spans="1:11" ht="13.5" customHeight="1" x14ac:dyDescent="0.15">
      <c r="B68" s="3"/>
      <c r="C68" s="3"/>
      <c r="D68" s="12"/>
      <c r="E68" s="143"/>
      <c r="F68" s="143"/>
      <c r="G68" s="143"/>
      <c r="H68" s="143"/>
    </row>
    <row r="69" spans="1:11" ht="13.5" customHeight="1" x14ac:dyDescent="0.15">
      <c r="B69" s="3"/>
      <c r="C69" s="3"/>
      <c r="D69" s="12"/>
      <c r="E69" s="143"/>
      <c r="F69" s="143"/>
      <c r="G69" s="143"/>
      <c r="H69" s="143"/>
    </row>
    <row r="70" spans="1:11" ht="13.5" customHeight="1" x14ac:dyDescent="0.15">
      <c r="B70" s="3"/>
      <c r="C70" s="3"/>
      <c r="D70" s="12"/>
      <c r="E70" s="143"/>
      <c r="F70" s="143"/>
      <c r="G70" s="143"/>
      <c r="H70" s="143"/>
    </row>
    <row r="71" spans="1:11" ht="13.5" customHeight="1" x14ac:dyDescent="0.15">
      <c r="B71" s="3"/>
      <c r="C71" s="3"/>
      <c r="D71" s="12"/>
      <c r="E71" s="143"/>
      <c r="F71" s="143"/>
      <c r="G71" s="143"/>
      <c r="H71" s="143"/>
    </row>
    <row r="72" spans="1:11" ht="13.5" customHeight="1" x14ac:dyDescent="0.1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7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h.iwashita</cp:lastModifiedBy>
  <cp:lastPrinted>2023-08-17T05:13:18Z</cp:lastPrinted>
  <dcterms:created xsi:type="dcterms:W3CDTF">2014-03-27T08:10:30Z</dcterms:created>
  <dcterms:modified xsi:type="dcterms:W3CDTF">2023-10-18T00:57:20Z</dcterms:modified>
</cp:coreProperties>
</file>